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4" activeTab="7"/>
  </bookViews>
  <sheets>
    <sheet name="Header" sheetId="1" r:id="rId1"/>
    <sheet name="All Parishes" sheetId="2" r:id="rId2"/>
    <sheet name="Pres Summary" sheetId="3" r:id="rId3"/>
    <sheet name="Co-op Parishes" sheetId="4" r:id="rId4"/>
    <sheet name="Northern" sheetId="5" r:id="rId5"/>
    <sheet name="Kaimai" sheetId="6" r:id="rId6"/>
    <sheet name="Te Aka Puaho" sheetId="7" r:id="rId7"/>
    <sheet name="Taranaki" sheetId="8" r:id="rId8"/>
    <sheet name="Wanganui Manawatu" sheetId="9" r:id="rId9"/>
    <sheet name="Gisborne &amp; Hawkes Bay" sheetId="10" r:id="rId10"/>
    <sheet name="Wairarapa UDC" sheetId="11" r:id="rId11"/>
    <sheet name="Wellington" sheetId="12" r:id="rId12"/>
    <sheet name="Nelsonmar" sheetId="13" r:id="rId13"/>
    <sheet name="Christchurch" sheetId="14" r:id="rId14"/>
    <sheet name="Ashburton" sheetId="15" r:id="rId15"/>
    <sheet name="South Canterbury" sheetId="16" r:id="rId16"/>
    <sheet name="Southern Presbytery" sheetId="17" r:id="rId17"/>
  </sheets>
  <externalReferences>
    <externalReference r:id="rId20"/>
    <externalReference r:id="rId21"/>
  </externalReferences>
  <definedNames>
    <definedName name="_xlnm.Print_Area" localSheetId="14">'Ashburton'!$A$1:$AA$14</definedName>
    <definedName name="_xlnm.Print_Area" localSheetId="13">'Christchurch'!$A$1:$AA$47</definedName>
    <definedName name="_xlnm.Print_Area" localSheetId="9">'Gisborne &amp; Hawkes Bay'!$A$1:$AA$18</definedName>
    <definedName name="_xlnm.Print_Area" localSheetId="5">'Kaimai'!$A$1:$AA$41</definedName>
    <definedName name="_xlnm.Print_Area" localSheetId="12">'Nelsonmar'!$A$1:$AA$16</definedName>
    <definedName name="_xlnm.Print_Area" localSheetId="2">'Pres Summary'!$A$1:$AA$21</definedName>
    <definedName name="_xlnm.Print_Area" localSheetId="15">'South Canterbury'!$A$1:$AA$14</definedName>
    <definedName name="_xlnm.Print_Area" localSheetId="16">'Southern Presbytery'!$A$1:$AA$77</definedName>
    <definedName name="_xlnm.Print_Area" localSheetId="7">'Taranaki'!$A$1:$AA$14</definedName>
    <definedName name="_xlnm.Print_Area" localSheetId="6">'Te Aka Puaho'!$A$1:$AA$17</definedName>
    <definedName name="_xlnm.Print_Area" localSheetId="10">'Wairarapa UDC'!$A$1:$AA$13</definedName>
    <definedName name="_xlnm.Print_Area" localSheetId="8">'Wanganui Manawatu'!$A$1:$AA$22</definedName>
    <definedName name="_xlnm.Print_Area" localSheetId="11">'Wellington'!$A$1:$AA$29</definedName>
    <definedName name="_xlnm.Print_Area" localSheetId="2">'Pres Summary'!$A$1:$AA$21</definedName>
    <definedName name="_xlnm.Print_Area" localSheetId="5">'Kaimai'!$A$1:$AA$41</definedName>
    <definedName name="_xlnm.Print_Area" localSheetId="6">'Te Aka Puaho'!$A$1:$AA$17</definedName>
    <definedName name="_xlnm.Print_Area" localSheetId="7">'Taranaki'!$A$1:$AA$14</definedName>
    <definedName name="_xlnm.Print_Area" localSheetId="8">'Wanganui Manawatu'!$A$1:$AA$22</definedName>
    <definedName name="_xlnm.Print_Area" localSheetId="9">'Gisborne &amp; Hawkes Bay'!$A$1:$AA$18</definedName>
    <definedName name="_xlnm.Print_Area" localSheetId="10">'Wairarapa UDC'!$A$1:$AA$13</definedName>
    <definedName name="_xlnm.Print_Area" localSheetId="11">'Wellington'!$A$1:$AA$29</definedName>
    <definedName name="_xlnm.Print_Area" localSheetId="12">'Nelsonmar'!$A$1:$AA$16</definedName>
    <definedName name="_xlnm.Print_Area" localSheetId="13">'Christchurch'!$A$1:$AA$47</definedName>
    <definedName name="_xlnm.Print_Area" localSheetId="14">'Ashburton'!$A$1:$AA$14</definedName>
    <definedName name="_xlnm.Print_Area" localSheetId="15">'South Canterbury'!$A$1:$AA$14</definedName>
    <definedName name="_xlnm.Print_Area" localSheetId="16">'Southern Presbytery'!$A$1:$AA$77</definedName>
  </definedNames>
  <calcPr fullCalcOnLoad="1"/>
</workbook>
</file>

<file path=xl/sharedStrings.xml><?xml version="1.0" encoding="utf-8"?>
<sst xmlns="http://schemas.openxmlformats.org/spreadsheetml/2006/main" count="1450" uniqueCount="397">
  <si>
    <t>Presbyterian Church of Aotearoa New Zealand</t>
  </si>
  <si>
    <t>Parish Finance Statistics</t>
  </si>
  <si>
    <t>at 30 June 2012</t>
  </si>
  <si>
    <t>Financial Statistics to 30 June 2012:</t>
  </si>
  <si>
    <t>All Presbyterian Parishes</t>
  </si>
  <si>
    <t>Income</t>
  </si>
  <si>
    <t>Expenditure</t>
  </si>
  <si>
    <t>Balance Sheet</t>
  </si>
  <si>
    <t>Offerings - Cash and Envelopes</t>
  </si>
  <si>
    <t>Charitable Appeals</t>
  </si>
  <si>
    <t>Funds Received for Mission</t>
  </si>
  <si>
    <t>Funds Recd for capital Work</t>
  </si>
  <si>
    <t>Other Grants Received</t>
  </si>
  <si>
    <t>Legacies and Bequests</t>
  </si>
  <si>
    <t>Property Income</t>
  </si>
  <si>
    <t>Investment Income</t>
  </si>
  <si>
    <t>Income for Services and Activities</t>
  </si>
  <si>
    <t>Sundry Income</t>
  </si>
  <si>
    <t>Total Receipts</t>
  </si>
  <si>
    <t>Ministry Stipend and Allowances</t>
  </si>
  <si>
    <t>Ministers Housing Costs</t>
  </si>
  <si>
    <t>Staff Costs and Expenses</t>
  </si>
  <si>
    <t>Property Expenses</t>
  </si>
  <si>
    <t>Administration and Office Expenses</t>
  </si>
  <si>
    <t>Assembly Assessment and Presbytery Levies</t>
  </si>
  <si>
    <t>Special Appeals and Missions</t>
  </si>
  <si>
    <t>Gain/Loss on Sale or Revaluation of Property</t>
  </si>
  <si>
    <t>Sundry Expenses</t>
  </si>
  <si>
    <t>Total Expenses</t>
  </si>
  <si>
    <t>Operating Surplus/Loss</t>
  </si>
  <si>
    <t>Land and Buildings</t>
  </si>
  <si>
    <t>Fixed Assets</t>
  </si>
  <si>
    <t>Cash and Investments</t>
  </si>
  <si>
    <t>Accounts Recievable</t>
  </si>
  <si>
    <t>Total Assets</t>
  </si>
  <si>
    <t>Liabilities</t>
  </si>
  <si>
    <t>Equity</t>
  </si>
  <si>
    <t>Dargaville St Andrews Presbyterian Church</t>
  </si>
  <si>
    <t>*</t>
  </si>
  <si>
    <t>Waipu Presbyterian Church</t>
  </si>
  <si>
    <t>Albany Presbyterian Church</t>
  </si>
  <si>
    <t>Belmont St Margarets Presbyterian Church</t>
  </si>
  <si>
    <t>Birkenhead St Andrews &amp; St Philips Presbyterian Church</t>
  </si>
  <si>
    <t>Browns Bay Torbay Presbyterian Parish</t>
  </si>
  <si>
    <t>Forrest Hill Presbyterian Church</t>
  </si>
  <si>
    <t>Full Love Presbyterian Church</t>
  </si>
  <si>
    <t xml:space="preserve">Glenfield Pacific Islanders </t>
  </si>
  <si>
    <t>Glenfield Presbyterian Church</t>
  </si>
  <si>
    <t>Hibiscus Coast Parish</t>
  </si>
  <si>
    <t>Mahurangi St Columbas Presbyterian Church</t>
  </si>
  <si>
    <t>Mairangi And Castor Bays Presbyterian Church</t>
  </si>
  <si>
    <t>Northcote St Aidans Presbyterian Church</t>
  </si>
  <si>
    <t>Takapuna St George's Presbyterian Church</t>
  </si>
  <si>
    <t>Auckland Chinese Christian Church</t>
  </si>
  <si>
    <t>Auckland Korean Presbyterian Church of Auckland</t>
  </si>
  <si>
    <t>Auckland Lords Church of Auckland (Korean)</t>
  </si>
  <si>
    <t>Auckland Central Khyber Pass St Davids Church</t>
  </si>
  <si>
    <t xml:space="preserve">Auckland Central Newton Pacific Islanders </t>
  </si>
  <si>
    <t>Auckland Central Symonds St St Andrews First Presbyterian</t>
  </si>
  <si>
    <t>Auckland Wellesley St St James Church</t>
  </si>
  <si>
    <t>Balmoral Presbyterian Church</t>
  </si>
  <si>
    <t>Blockhouse Bay Iona Presbyterian Church</t>
  </si>
  <si>
    <t>Ellerslie Mt Wellington St Peters Presbyterian Church</t>
  </si>
  <si>
    <t>Epsom Presbyterian Church</t>
  </si>
  <si>
    <t xml:space="preserve">Glen Eden Pacific Islanders </t>
  </si>
  <si>
    <t>Glendowie Presbyterian Church</t>
  </si>
  <si>
    <t>Gods Garden Church</t>
  </si>
  <si>
    <t>Good Neighbour Church</t>
  </si>
  <si>
    <t>Greenlane Presbyterian Church</t>
  </si>
  <si>
    <t>Grey Lynn Presbyterian Church</t>
  </si>
  <si>
    <t xml:space="preserve">Henderson Pacific Islanders </t>
  </si>
  <si>
    <t>Henderson St Andrews Presbyterian Church</t>
  </si>
  <si>
    <t>Hillsborough St Davids In the Fields Church</t>
  </si>
  <si>
    <t>Homestead Community Church</t>
  </si>
  <si>
    <t>Howick St Andrews Presbyterian Church</t>
  </si>
  <si>
    <t>Kohimarama Presbyterian Church</t>
  </si>
  <si>
    <t xml:space="preserve">Mangere Pacific Islanders </t>
  </si>
  <si>
    <t>Mangere East St Marks Presbyterian Church</t>
  </si>
  <si>
    <t>Mangere Presbyterian Church</t>
  </si>
  <si>
    <t>Massey Riverhead Presbyterian Church</t>
  </si>
  <si>
    <t>Mt Albert Presbyterian Church</t>
  </si>
  <si>
    <t>Mt Eden Greyfriars Presbyterian Church</t>
  </si>
  <si>
    <t>Mt Eden Pacific Islanders</t>
  </si>
  <si>
    <t>Mt Roskill St Johns Presbyterian Church</t>
  </si>
  <si>
    <t>Mt Roskill South St Giles Presbyterian Church</t>
  </si>
  <si>
    <t>Onehunga Presbyterian Samoan Church</t>
  </si>
  <si>
    <t>Orakei Presbyterian Church</t>
  </si>
  <si>
    <t>Otahuhu St Andrews Presbyterian Church</t>
  </si>
  <si>
    <t xml:space="preserve">Owairaka Pacific Islanders </t>
  </si>
  <si>
    <t>Parnell Knox Presbyterian Church</t>
  </si>
  <si>
    <t>Ponsonby St Stephens Presbyterian Church</t>
  </si>
  <si>
    <t>Ranui Pacific Islanders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</si>
  <si>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</si>
  <si>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</si>
  <si>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</si>
  <si>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</si>
  <si>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St Heliers Presbyterian Church</t>
  </si>
  <si>
    <t>Taiwanese Auckland Presbyterian Church</t>
  </si>
  <si>
    <t xml:space="preserve">Tamaki Pacific Islanders </t>
  </si>
  <si>
    <t>Te Atatu St Giles Presbyterian Church</t>
  </si>
  <si>
    <t>Titirangi Presbyterian Church</t>
  </si>
  <si>
    <t>Waiheke Island St Pauls Presbyterian Church</t>
  </si>
  <si>
    <t>Waimauku  Presbyterian Church</t>
  </si>
  <si>
    <t>Clevedon Presbyterian Church of Clevedon</t>
  </si>
  <si>
    <t>Conifer Grove Takanini St Aidans Parish</t>
  </si>
  <si>
    <t>Crossroads Christian Centre</t>
  </si>
  <si>
    <t>Drury Presbyterian Parish</t>
  </si>
  <si>
    <t xml:space="preserve">Manukau Cook Islander Presbyterian Parish </t>
  </si>
  <si>
    <t>Manukau Pacific Islanders Samoan</t>
  </si>
  <si>
    <t>Manurewa St Andrews Presbyterian Church</t>
  </si>
  <si>
    <t>Manurewa St Pauls Presbyterian Church</t>
  </si>
  <si>
    <t xml:space="preserve">Otara Pacific Islanders </t>
  </si>
  <si>
    <t>Papakura Pacific Islanders</t>
  </si>
  <si>
    <t>Papakura &amp; Districts First Presbyterian Church</t>
  </si>
  <si>
    <t>Papakura East Presbyterian Church</t>
  </si>
  <si>
    <t>Papatoetoe St Johns &amp; St Philips Church</t>
  </si>
  <si>
    <t>Papatoetoe St Martins Presbyterian Church</t>
  </si>
  <si>
    <t>Pohutukawa Coast Presbyterian Church</t>
  </si>
  <si>
    <t>Pukekohe St James Presbyterian Church</t>
  </si>
  <si>
    <t>Te Kauwhata St Andrews Presbyterian Church</t>
  </si>
  <si>
    <t>Hamilton Fairfield Presbyterian Church</t>
  </si>
  <si>
    <t>Hamilton Knox Presbyterian Church</t>
  </si>
  <si>
    <t>Hamilton Scots Presbyterian Church</t>
  </si>
  <si>
    <t>Hamilton St Andrews Presbyterian Church</t>
  </si>
  <si>
    <t>Hamilton South St Stephens Presbyterian Church</t>
  </si>
  <si>
    <t>Hamilton Westside Presbyterian Church</t>
  </si>
  <si>
    <t>Katikati St Pauls Presbyterian Church</t>
  </si>
  <si>
    <t>Kawerau Presbyterian Church</t>
  </si>
  <si>
    <t>Kihikihi St Andrews Presbyterian Church</t>
  </si>
  <si>
    <t>Matamata St Andrews Presbyterian Church</t>
  </si>
  <si>
    <t>Morrinsville Knox Presbyterian Church</t>
  </si>
  <si>
    <t>Mt Maunganui St Andrews Presbyterian Church</t>
  </si>
  <si>
    <t>Murupara St Marks Presbyterian Church</t>
  </si>
  <si>
    <t>Ngakuru St Pauls Presbyterian Church</t>
  </si>
  <si>
    <t>Nawton Community Presbyterian Church</t>
  </si>
  <si>
    <t xml:space="preserve">Ngongotaha Mamuka Trinity Presbyterian Church </t>
  </si>
  <si>
    <t>Otorohanga St Davids Presbyterian Church</t>
  </si>
  <si>
    <t>Owhata St Davids Presbyterian Church</t>
  </si>
  <si>
    <t>Putaruru St Aidans Presbyterian Church</t>
  </si>
  <si>
    <t>Rangitaiki St Davids Presbyterian Church</t>
  </si>
  <si>
    <t>Rotorua St Andrews Presbyterian Church</t>
  </si>
  <si>
    <t>Rotorua St Johns Presbyterian Church</t>
  </si>
  <si>
    <t>Tauranga Bethelehm Community Church</t>
  </si>
  <si>
    <t>Tauranga St Columba Presbyterian Church</t>
  </si>
  <si>
    <t>Tauranga St Enochs Presbyterian Church</t>
  </si>
  <si>
    <t>Tauranga St Peters Presbyterian Church</t>
  </si>
  <si>
    <t>Te Awamutu Presbyterian Church</t>
  </si>
  <si>
    <t>Te Kuiti St Andrews Presbyterian Church</t>
  </si>
  <si>
    <t>Te Puke St Andrews Presbyterian Church</t>
  </si>
  <si>
    <t xml:space="preserve">Tokoroa St Lukes Pacific Islanders   </t>
  </si>
  <si>
    <t>Tokoroa St Marks Presbyterian Church</t>
  </si>
  <si>
    <t>Waihi St James Presbyterian Church</t>
  </si>
  <si>
    <t>Whakatane Presbyterian Church</t>
  </si>
  <si>
    <t>Auckland Maori Pastorate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</si>
  <si>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</si>
  <si>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</si>
  <si>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</si>
  <si>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</si>
  <si>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</si>
  <si>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</si>
  <si>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</si>
  <si>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Taumarunui Maori Pastorate</t>
  </si>
  <si>
    <t>Waimana Maori Pastorate</t>
  </si>
  <si>
    <t>Wellington Maori Pastorate</t>
  </si>
  <si>
    <t>Whakatane Maori Pastorate</t>
  </si>
  <si>
    <t xml:space="preserve">Hawera  Presbyterian </t>
  </si>
  <si>
    <t xml:space="preserve">New Plymouth Knox Fitzroy Presbyterian </t>
  </si>
  <si>
    <t xml:space="preserve">New Plymouth St Andrews Presbyterian </t>
  </si>
  <si>
    <t xml:space="preserve">New Plymouth St James Presbyterian </t>
  </si>
  <si>
    <t xml:space="preserve">Stratford St Andrews Presbyterian </t>
  </si>
  <si>
    <t xml:space="preserve">Waitara Knox Presbyterian </t>
  </si>
  <si>
    <t>Bulls Turakina Presbyterian Parish</t>
  </si>
  <si>
    <t>Dannevirke Knox Presbyterian Church</t>
  </si>
  <si>
    <t>Feilding Oroua Presbyterian Parish</t>
  </si>
  <si>
    <t>Feilding St Pauls Presbyterian Church</t>
  </si>
  <si>
    <t>Hunterville Presbyterian Church</t>
  </si>
  <si>
    <t>Marton St Andrews Presbyterian Church</t>
  </si>
  <si>
    <t>Palmerston North Presbyterian St Marks and St Andrews</t>
  </si>
  <si>
    <t>Palmerston North St Albans Presbyterian Church</t>
  </si>
  <si>
    <t>Palmerston North St Davids Presbyterian Church</t>
  </si>
  <si>
    <t>Taihape Waimarino Presbyterian Church</t>
  </si>
  <si>
    <t>Wanganui St Andrews Presbyterian Church</t>
  </si>
  <si>
    <t>Wanganui St James Westmere Memorial Presbyterian Church</t>
  </si>
  <si>
    <t>Wanganui St Pauls &amp; St Marks  Presbyterian Church</t>
  </si>
  <si>
    <t>Wanganui Westmere Memorial Congregation</t>
  </si>
  <si>
    <t>Ahuriri Putorino Presbyterian Church</t>
  </si>
  <si>
    <t>Gisborne St Davids Presbyterian Church</t>
  </si>
  <si>
    <t>Gisborne Presbyterian Parish</t>
  </si>
  <si>
    <t>Hastings St Andrews Presbyterian Church</t>
  </si>
  <si>
    <t>Hastings St Johns Presbyterian Church</t>
  </si>
  <si>
    <t>Hastings St Marks Presbyterian Church</t>
  </si>
  <si>
    <t>Havelock North St Columba's Presbyterian Church</t>
  </si>
  <si>
    <t>Napier St Pauls &amp; St StephensPresbyterian Church</t>
  </si>
  <si>
    <t>St Andrews Central Hawkes Bay</t>
  </si>
  <si>
    <t>Taradale St Columba's Presbyterian Church</t>
  </si>
  <si>
    <t>Martinborough First Presbyterian Church</t>
  </si>
  <si>
    <t>Masterton Lansdowne Presbyterian Church</t>
  </si>
  <si>
    <t>Eastbourne St Ronans Community Church</t>
  </si>
  <si>
    <t>Island Bay Presbyterian Church</t>
  </si>
  <si>
    <t>Khandallah Presbyterian Church</t>
  </si>
  <si>
    <t>Kilbirnie St Giles Presbyterian Church</t>
  </si>
  <si>
    <t>Lower Hutt Knox  St Columba Presbyterian Church</t>
  </si>
  <si>
    <t>Lower Hutt Knox  St Columba -Naenae</t>
  </si>
  <si>
    <t>Newtown Pacific Islanders</t>
  </si>
  <si>
    <t xml:space="preserve">Newtown St James Presbyterian English </t>
  </si>
  <si>
    <t>Newtown St James Presbyterian Niuean</t>
  </si>
  <si>
    <t>Otaki Waikanae Presbyterian Church</t>
  </si>
  <si>
    <t>Petone St Davids Multicultural Parish</t>
  </si>
  <si>
    <t>Plimmerton Presbyterian Church</t>
  </si>
  <si>
    <t>Porirua Pacific Islanders Church of Christ the King</t>
  </si>
  <si>
    <t>Porirua East St Martins Presbyterian Church</t>
  </si>
  <si>
    <t>Dissolved</t>
  </si>
  <si>
    <t>Seatoun Strathmore St Christophers Presbyterian Church</t>
  </si>
  <si>
    <t>Silverstream St Margarets Presbyterian Church</t>
  </si>
  <si>
    <t>Titahi Bay St Timothys Presbyterian Church</t>
  </si>
  <si>
    <t>Wadestown Presbyterian Church</t>
  </si>
  <si>
    <t>Wellington St Andrews on The Terrace</t>
  </si>
  <si>
    <t>Wellington St Johns in the City Presbyterian Church</t>
  </si>
  <si>
    <t>Wellington Korean Church</t>
  </si>
  <si>
    <t>Blenheim St Andrews Presbyterian</t>
  </si>
  <si>
    <t xml:space="preserve">Blenheim Wairau Presbyterian Parish </t>
  </si>
  <si>
    <t xml:space="preserve">Kaikoura St Pauls Presbyterian </t>
  </si>
  <si>
    <t>Nelson Trinity Presbyterian</t>
  </si>
  <si>
    <t xml:space="preserve">Richmond St Davids Presbyterian </t>
  </si>
  <si>
    <t xml:space="preserve">Stoke St Andrews Presbyterian </t>
  </si>
  <si>
    <t xml:space="preserve">Tahunanui First Tahunanui </t>
  </si>
  <si>
    <t xml:space="preserve">Takaka St Andrews Presbyterian </t>
  </si>
  <si>
    <t>Akaroa Banks Peninsula Presbyterian Church</t>
  </si>
  <si>
    <t>Avonhead Upper Riccarton St Marks Church</t>
  </si>
  <si>
    <t>Bishopdale St Margarets Presbyterian Church</t>
  </si>
  <si>
    <t>Bryndwr St Stephens Presbyterian Church</t>
  </si>
  <si>
    <t>Burwood United St Kentigern's Parish</t>
  </si>
  <si>
    <t>Cashmere Hills Presbyterian Church</t>
  </si>
  <si>
    <t>Cheviot Knox Presbyterian Church</t>
  </si>
  <si>
    <t>Christchurch Knox Presbyterian Church</t>
  </si>
  <si>
    <t>Christchurch Korean Presbyterian Church</t>
  </si>
  <si>
    <t>Christchurch St Pauls Trinity Pacific Church</t>
  </si>
  <si>
    <t>Christchurch North Presbyterian Church</t>
  </si>
  <si>
    <t>Hanmer Springs St Andrews Presbyterian Church</t>
  </si>
  <si>
    <t>Hoon Hay Presbyterian Church</t>
  </si>
  <si>
    <t>Hornby Presbyterian Community Church</t>
  </si>
  <si>
    <t>Kowai Presbyterian Church</t>
  </si>
  <si>
    <t>Linwood Aranui St Georges Iona</t>
  </si>
  <si>
    <t>Mt Pleasant Heathcote Ferrymead Presby Church</t>
  </si>
  <si>
    <t>North Avon Presbyterian Church</t>
  </si>
  <si>
    <t>Papanui St Giles Presbyterian Church</t>
  </si>
  <si>
    <t>Rangiora Presbyterian Parish</t>
  </si>
  <si>
    <t>Riccarton St Ninians Presbyterian Church</t>
  </si>
  <si>
    <t>Spreydon St James Presbyterian</t>
  </si>
  <si>
    <t>St Andrews at Rangi Ruru Presbyterian Church</t>
  </si>
  <si>
    <t>St Martins Presbyterian Church</t>
  </si>
  <si>
    <t>Waikari Presbyterian Church</t>
  </si>
  <si>
    <t xml:space="preserve">Ashburton St Andrews Presbyterian </t>
  </si>
  <si>
    <t xml:space="preserve">Ashburton St James Presbyterian </t>
  </si>
  <si>
    <t>Ashburton St Pauls Presbyterian</t>
  </si>
  <si>
    <t xml:space="preserve">Mayfield Presbyterian </t>
  </si>
  <si>
    <t>Methven St Johns Presbyterian</t>
  </si>
  <si>
    <t xml:space="preserve">Rakaia Presbyterian </t>
  </si>
  <si>
    <t>Albury Pleasant Point Presbyterian Church</t>
  </si>
  <si>
    <t>Geraldine St Andrews Parish</t>
  </si>
  <si>
    <t>Temuka Trinity Presbyterian Church</t>
  </si>
  <si>
    <t>Timaru Presbyterian Parish</t>
  </si>
  <si>
    <t>Waimate Knox Presbyterian Church</t>
  </si>
  <si>
    <t>Balclutha Presbyterian</t>
  </si>
  <si>
    <t>Central Southland Presbyterian</t>
  </si>
  <si>
    <t>Clutha Valley</t>
  </si>
  <si>
    <t>Costal Unity Parish</t>
  </si>
  <si>
    <t>Cromwell Presbyterian Parish</t>
  </si>
  <si>
    <t>Dunedin Chinese Presbyterian Church</t>
  </si>
  <si>
    <t>Dunedin First Church of Otago</t>
  </si>
  <si>
    <t>Dunedin Knox Presbyterian Church</t>
  </si>
  <si>
    <t>Dunedin South Presbyterian Church</t>
  </si>
  <si>
    <t>East Taieri Presbyterian Church</t>
  </si>
  <si>
    <t>Edendale Presbyterian Church</t>
  </si>
  <si>
    <t>Flagstaff Presbyterian Church</t>
  </si>
  <si>
    <t>Gore Calvin Presbyterian Church</t>
  </si>
  <si>
    <t>Gore St Andrews Presbyterian Church</t>
  </si>
  <si>
    <t>Grants Braes Union Parish</t>
  </si>
  <si>
    <t>Heriot Presbyterian Church</t>
  </si>
  <si>
    <t>Highgate Presbyterian  Parish</t>
  </si>
  <si>
    <t>Invercargill First Church</t>
  </si>
  <si>
    <t>Invercargill Knox Presbyterian</t>
  </si>
  <si>
    <t xml:space="preserve">Invercargill Richmond Grove </t>
  </si>
  <si>
    <t>Invercargill St Andrews</t>
  </si>
  <si>
    <t>Invercargill St Davids</t>
  </si>
  <si>
    <t>Invercargill St Pauls</t>
  </si>
  <si>
    <t>Invercargill St Stephens</t>
  </si>
  <si>
    <t>Kaikorai Presbyterian Church</t>
  </si>
  <si>
    <t>Knapdale Waikaka</t>
  </si>
  <si>
    <t>Kurow Presbyterian Parish</t>
  </si>
  <si>
    <t>Lawrence  Waitahuna</t>
  </si>
  <si>
    <t>Leith Valley St Stephens Presbyterian Church</t>
  </si>
  <si>
    <t>Limestone Plains</t>
  </si>
  <si>
    <t>Lumsden Balfour Kingston</t>
  </si>
  <si>
    <t>Maheno Otepopo Presbyterian Parish</t>
  </si>
  <si>
    <t>Maniototo Presbyterian Parish</t>
  </si>
  <si>
    <t>Mataura Presbyterian Church</t>
  </si>
  <si>
    <t>Maungatua Presbyterian Church</t>
  </si>
  <si>
    <t>Mornington Presbyterian Church</t>
  </si>
  <si>
    <t>Mossburn</t>
  </si>
  <si>
    <t>Mosgiel North Taieri Presbyterian Church</t>
  </si>
  <si>
    <t>North Dunedin Pacific Island Presbyterian</t>
  </si>
  <si>
    <t>North East Valley St Davids Presby Church</t>
  </si>
  <si>
    <t>Oamaru Columba Presbyterian Church</t>
  </si>
  <si>
    <t>Oamaru St Pauls Presbyterian Church</t>
  </si>
  <si>
    <t>Oban Presbyterian Church</t>
  </si>
  <si>
    <t>Opoho Presbyterian Church</t>
  </si>
  <si>
    <t>Otago Peninsula Presbyterian Church</t>
  </si>
  <si>
    <t>Oteramika Kennington</t>
  </si>
  <si>
    <t>Owaka</t>
  </si>
  <si>
    <t>Palmerston Dunback Presbyterian Parish</t>
  </si>
  <si>
    <t>Pine Hill St Marks Presbyterian Church</t>
  </si>
  <si>
    <t>Popotunoa</t>
  </si>
  <si>
    <t>Port Chalmers Presbyterian Church</t>
  </si>
  <si>
    <t>Pukerau Waikaka Presbyterian Church</t>
  </si>
  <si>
    <t>Riversdale Waikaia Presbyterian Church</t>
  </si>
  <si>
    <t>Stirling Kaitangata Lovells Flat</t>
  </si>
  <si>
    <t>Tapanui Presbyterian Church</t>
  </si>
  <si>
    <t>Te Anau Presbyterian Church</t>
  </si>
  <si>
    <t>Upper Clutha Presbyterian Parish</t>
  </si>
  <si>
    <t>Waiareka Weston Presbyterian Parish</t>
  </si>
  <si>
    <t>Waiau Valley Presbyterian Parish</t>
  </si>
  <si>
    <t>Waikouaiti Presbyterian Church</t>
  </si>
  <si>
    <t>Waitaki Presbyterian Parish</t>
  </si>
  <si>
    <t>Wakatipu Community Presbyterian Church</t>
  </si>
  <si>
    <t>Wallacetown Presbyterian Church</t>
  </si>
  <si>
    <t>Windsor Presbyterian Parish</t>
  </si>
  <si>
    <t>Woodlands Presbyterian Church</t>
  </si>
  <si>
    <t>Wyndham Presbyterian Church</t>
  </si>
  <si>
    <t>2012 Total</t>
  </si>
  <si>
    <t>2011 Total</t>
  </si>
  <si>
    <t>2012 as % of 2011</t>
  </si>
  <si>
    <t># of Parishes with No statistics</t>
  </si>
  <si>
    <t>Total</t>
  </si>
  <si>
    <t>% of Total</t>
  </si>
  <si>
    <t>Financial Statistics to 30 June 2012</t>
  </si>
  <si>
    <t>Summary by Presbytery</t>
  </si>
  <si>
    <t>Presbyterian Parishes</t>
  </si>
  <si>
    <t>Northern Presbytery</t>
  </si>
  <si>
    <t>Kaimai Presbytery</t>
  </si>
  <si>
    <t>Te Aka Puaho</t>
  </si>
  <si>
    <t>Presbytery of Taranaki</t>
  </si>
  <si>
    <t>Presbytery of Manawatu - Wanganui</t>
  </si>
  <si>
    <t>Gisborne Hawkes Bay Presbytery</t>
  </si>
  <si>
    <t>Wairarapa UDC</t>
  </si>
  <si>
    <t>Presbytery of Wellington</t>
  </si>
  <si>
    <t>Presbytery of Nelson - Marlborough</t>
  </si>
  <si>
    <t>Presbytery of Christchurch</t>
  </si>
  <si>
    <t>Presbytery of Ashburton</t>
  </si>
  <si>
    <t>Presbytery of South Canterbury</t>
  </si>
  <si>
    <t>Southern Presbytery</t>
  </si>
  <si>
    <t xml:space="preserve">Cooperating Parishes  </t>
  </si>
  <si>
    <t>Oversight</t>
  </si>
  <si>
    <t>CTN</t>
  </si>
  <si>
    <t>Presbyterian</t>
  </si>
  <si>
    <t>Methodist</t>
  </si>
  <si>
    <t>Anglican</t>
  </si>
  <si>
    <t>Congregational Union</t>
  </si>
  <si>
    <t>Congregational union</t>
  </si>
  <si>
    <t>Christian Churches</t>
  </si>
  <si>
    <t>methodist</t>
  </si>
  <si>
    <t>Methodists</t>
  </si>
  <si>
    <t>Total 2012</t>
  </si>
  <si>
    <t>Total 2011</t>
  </si>
  <si>
    <t>Northern Preesbytery</t>
  </si>
  <si>
    <t>PI Synod</t>
  </si>
  <si>
    <t>Parish Financial Statistics to 30 June 2012:</t>
  </si>
  <si>
    <t>Presbytery of  Kaimai</t>
  </si>
  <si>
    <t>Amalgamated July 13</t>
  </si>
  <si>
    <t>Disestablised Nov 12</t>
  </si>
  <si>
    <t>2012 Totals</t>
  </si>
  <si>
    <t>2011 Totals</t>
  </si>
  <si>
    <t>Te Aka Puaho - Maori Synod</t>
  </si>
  <si>
    <t>Gisborne Maori Pastorate (closed 26 Aug 2005)</t>
  </si>
  <si>
    <t>Parish Financial Statistics Summary to 30 June 2012:</t>
  </si>
  <si>
    <t xml:space="preserve">Presbytery of  Manawatu &amp; Wanganui </t>
  </si>
  <si>
    <t>Presbytery of Gisborne &amp; Hawkes Bay</t>
  </si>
  <si>
    <t>Gisborne The Gisborne Presbyterian Parish</t>
  </si>
  <si>
    <t>Wairarapa Union District Council</t>
  </si>
  <si>
    <t>Sundry  Income</t>
  </si>
  <si>
    <t>Presbytery of Nelson-Marlborough</t>
  </si>
  <si>
    <t>Hope Presbyterian Church</t>
  </si>
  <si>
    <t>Formerly Hornby</t>
  </si>
  <si>
    <t>Dissolved 30 June 2013</t>
  </si>
  <si>
    <t>Christchurch Co-operating Parishes</t>
  </si>
  <si>
    <t>Partner Support Levies</t>
  </si>
  <si>
    <t>Amuri Co-operating Church</t>
  </si>
  <si>
    <t>Ellesmere Co-operating Church</t>
  </si>
  <si>
    <t>Halswell Union Church St Lukes</t>
  </si>
  <si>
    <t>Kaiapoi Co-operating Parish</t>
  </si>
  <si>
    <t>Lincoln Union Church</t>
  </si>
  <si>
    <t>Linwood Avenue Union Church</t>
  </si>
  <si>
    <t>Malvern Co-operating Church</t>
  </si>
  <si>
    <t>New Brighton Union Parish</t>
  </si>
  <si>
    <t>Oxford District Union Church</t>
  </si>
  <si>
    <t>St Albans Uniting Parish</t>
  </si>
  <si>
    <t>Sumner Redcliffs Lyttelton Union Church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</si>
</sst>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_)"/>
    <numFmt numFmtId="166" formatCode="0"/>
    <numFmt numFmtId="167" formatCode="_-* #,##0.00_-;\-* #,##0.00_-;_-* \-??_-;_-@_-"/>
    <numFmt numFmtId="168" formatCode="_-* #,##0_-;\-* #,##0_-;_-* \-??_-;_-@_-"/>
    <numFmt numFmtId="169" formatCode="0%"/>
    <numFmt numFmtId="170" formatCode="#,##0;\-#,##0"/>
    <numFmt numFmtId="171" formatCode="_(* #,##0_);_(* \(#,##0\);_(* \-??_);_(@_)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sz val="48"/>
      <name val="Arial"/>
      <family val="2"/>
    </font>
    <font>
      <sz val="2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Protection="0">
      <alignment/>
    </xf>
    <xf numFmtId="164" fontId="1" fillId="0" borderId="0">
      <alignment/>
      <protection/>
    </xf>
    <xf numFmtId="165" fontId="2" fillId="0" borderId="0">
      <alignment/>
      <protection/>
    </xf>
  </cellStyleXfs>
  <cellXfs count="34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Fill="1" applyBorder="1" applyAlignment="1">
      <alignment horizontal="center" vertical="top"/>
    </xf>
    <xf numFmtId="164" fontId="6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vertical="top"/>
    </xf>
    <xf numFmtId="164" fontId="0" fillId="0" borderId="0" xfId="0" applyFont="1" applyBorder="1" applyAlignment="1">
      <alignment horizontal="center"/>
    </xf>
    <xf numFmtId="166" fontId="6" fillId="2" borderId="1" xfId="21" applyNumberFormat="1" applyFont="1" applyFill="1" applyBorder="1" applyAlignment="1">
      <alignment horizontal="center"/>
      <protection/>
    </xf>
    <xf numFmtId="166" fontId="6" fillId="0" borderId="0" xfId="21" applyNumberFormat="1" applyFont="1" applyFill="1" applyBorder="1" applyAlignment="1">
      <alignment horizontal="center"/>
      <protection/>
    </xf>
    <xf numFmtId="166" fontId="0" fillId="2" borderId="1" xfId="21" applyNumberFormat="1" applyFont="1" applyFill="1" applyBorder="1" applyAlignment="1">
      <alignment horizontal="center" vertical="center" textRotation="90" wrapText="1"/>
      <protection/>
    </xf>
    <xf numFmtId="164" fontId="0" fillId="0" borderId="0" xfId="0" applyFont="1" applyBorder="1" applyAlignment="1">
      <alignment/>
    </xf>
    <xf numFmtId="164" fontId="6" fillId="2" borderId="1" xfId="0" applyFont="1" applyFill="1" applyBorder="1" applyAlignment="1">
      <alignment horizontal="center" wrapText="1"/>
    </xf>
    <xf numFmtId="164" fontId="0" fillId="0" borderId="0" xfId="0" applyFont="1" applyAlignment="1">
      <alignment/>
    </xf>
    <xf numFmtId="166" fontId="0" fillId="0" borderId="1" xfId="21" applyNumberFormat="1" applyFont="1" applyBorder="1" applyAlignment="1" applyProtection="1">
      <alignment horizontal="center" vertical="center" textRotation="90" wrapText="1"/>
      <protection/>
    </xf>
    <xf numFmtId="166" fontId="0" fillId="0" borderId="1" xfId="21" applyNumberFormat="1" applyFont="1" applyBorder="1" applyAlignment="1">
      <alignment horizontal="center" vertical="center" textRotation="90" wrapText="1"/>
      <protection/>
    </xf>
    <xf numFmtId="166" fontId="0" fillId="0" borderId="1" xfId="21" applyNumberFormat="1" applyFont="1" applyBorder="1" applyAlignment="1">
      <alignment horizontal="right" vertical="center" textRotation="90" wrapText="1"/>
      <protection/>
    </xf>
    <xf numFmtId="166" fontId="6" fillId="2" borderId="1" xfId="21" applyNumberFormat="1" applyFont="1" applyFill="1" applyBorder="1" applyAlignment="1">
      <alignment horizontal="center" vertical="center" textRotation="90" wrapText="1"/>
      <protection/>
    </xf>
    <xf numFmtId="166" fontId="0" fillId="0" borderId="0" xfId="21" applyNumberFormat="1" applyFont="1" applyFill="1" applyBorder="1" applyAlignment="1">
      <alignment horizontal="center" vertical="center" textRotation="90" wrapText="1"/>
      <protection/>
    </xf>
    <xf numFmtId="166" fontId="0" fillId="0" borderId="2" xfId="21" applyNumberFormat="1" applyFont="1" applyBorder="1" applyAlignment="1">
      <alignment horizontal="center" vertical="center" textRotation="90" wrapText="1"/>
      <protection/>
    </xf>
    <xf numFmtId="164" fontId="0" fillId="0" borderId="0" xfId="0" applyFont="1" applyBorder="1" applyAlignment="1" applyProtection="1">
      <alignment horizontal="center"/>
      <protection locked="0"/>
    </xf>
    <xf numFmtId="168" fontId="0" fillId="0" borderId="1" xfId="15" applyNumberFormat="1" applyFont="1" applyFill="1" applyBorder="1" applyAlignment="1" applyProtection="1">
      <alignment/>
      <protection locked="0"/>
    </xf>
    <xf numFmtId="168" fontId="0" fillId="0" borderId="1" xfId="15" applyNumberFormat="1" applyFont="1" applyFill="1" applyBorder="1" applyAlignment="1" applyProtection="1">
      <alignment horizontal="right"/>
      <protection/>
    </xf>
    <xf numFmtId="168" fontId="0" fillId="2" borderId="1" xfId="15" applyNumberFormat="1" applyFont="1" applyFill="1" applyBorder="1" applyAlignment="1" applyProtection="1">
      <alignment/>
      <protection/>
    </xf>
    <xf numFmtId="168" fontId="0" fillId="0" borderId="0" xfId="15" applyNumberFormat="1" applyFont="1" applyFill="1" applyBorder="1" applyAlignment="1" applyProtection="1">
      <alignment/>
      <protection/>
    </xf>
    <xf numFmtId="168" fontId="0" fillId="0" borderId="1" xfId="15" applyNumberFormat="1" applyFont="1" applyFill="1" applyBorder="1" applyAlignment="1" applyProtection="1">
      <alignment/>
      <protection/>
    </xf>
    <xf numFmtId="168" fontId="6" fillId="2" borderId="1" xfId="15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>
      <alignment/>
    </xf>
    <xf numFmtId="168" fontId="0" fillId="2" borderId="1" xfId="15" applyNumberFormat="1" applyFont="1" applyFill="1" applyBorder="1" applyAlignment="1" applyProtection="1">
      <alignment/>
      <protection locked="0"/>
    </xf>
    <xf numFmtId="164" fontId="0" fillId="0" borderId="0" xfId="0" applyFont="1" applyBorder="1" applyAlignment="1" applyProtection="1">
      <alignment/>
      <protection/>
    </xf>
    <xf numFmtId="168" fontId="0" fillId="0" borderId="0" xfId="15" applyNumberFormat="1" applyFont="1" applyFill="1" applyBorder="1" applyAlignment="1" applyProtection="1">
      <alignment/>
      <protection locked="0"/>
    </xf>
    <xf numFmtId="168" fontId="6" fillId="2" borderId="1" xfId="15" applyNumberFormat="1" applyFont="1" applyFill="1" applyBorder="1" applyAlignment="1" applyProtection="1">
      <alignment/>
      <protection locked="0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8" fontId="0" fillId="0" borderId="1" xfId="15" applyNumberFormat="1" applyFont="1" applyFill="1" applyBorder="1" applyAlignment="1" applyProtection="1">
      <alignment horizontal="right"/>
      <protection locked="0"/>
    </xf>
    <xf numFmtId="164" fontId="0" fillId="0" borderId="0" xfId="0" applyFont="1" applyFill="1" applyBorder="1" applyAlignment="1">
      <alignment horizontal="left"/>
    </xf>
    <xf numFmtId="164" fontId="0" fillId="0" borderId="0" xfId="0" applyAlignment="1">
      <alignment horizontal="center"/>
    </xf>
    <xf numFmtId="167" fontId="0" fillId="0" borderId="0" xfId="15" applyFont="1" applyFill="1" applyBorder="1" applyAlignment="1" applyProtection="1">
      <alignment/>
      <protection/>
    </xf>
    <xf numFmtId="167" fontId="0" fillId="0" borderId="1" xfId="15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 horizontal="right"/>
    </xf>
    <xf numFmtId="164" fontId="0" fillId="0" borderId="1" xfId="0" applyFont="1" applyFill="1" applyBorder="1" applyAlignment="1">
      <alignment/>
    </xf>
    <xf numFmtId="164" fontId="0" fillId="0" borderId="0" xfId="0" applyFont="1" applyBorder="1" applyAlignment="1" applyProtection="1">
      <alignment horizontal="left"/>
      <protection/>
    </xf>
    <xf numFmtId="168" fontId="0" fillId="0" borderId="1" xfId="15" applyNumberFormat="1" applyFont="1" applyFill="1" applyBorder="1" applyAlignment="1" applyProtection="1">
      <alignment horizontal="center"/>
      <protection/>
    </xf>
    <xf numFmtId="168" fontId="0" fillId="0" borderId="3" xfId="15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horizontal="center"/>
      <protection locked="0"/>
    </xf>
    <xf numFmtId="168" fontId="0" fillId="0" borderId="1" xfId="15" applyNumberFormat="1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68" fontId="7" fillId="2" borderId="1" xfId="15" applyNumberFormat="1" applyFont="1" applyFill="1" applyBorder="1" applyAlignment="1" applyProtection="1">
      <alignment/>
      <protection/>
    </xf>
    <xf numFmtId="168" fontId="7" fillId="0" borderId="0" xfId="15" applyNumberFormat="1" applyFont="1" applyFill="1" applyBorder="1" applyAlignment="1" applyProtection="1">
      <alignment/>
      <protection/>
    </xf>
    <xf numFmtId="168" fontId="8" fillId="2" borderId="1" xfId="15" applyNumberFormat="1" applyFont="1" applyFill="1" applyBorder="1" applyAlignment="1" applyProtection="1">
      <alignment/>
      <protection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 applyProtection="1">
      <alignment/>
      <protection/>
    </xf>
    <xf numFmtId="167" fontId="0" fillId="0" borderId="5" xfId="15" applyFont="1" applyFill="1" applyBorder="1" applyAlignment="1" applyProtection="1">
      <alignment/>
      <protection/>
    </xf>
    <xf numFmtId="167" fontId="0" fillId="0" borderId="4" xfId="15" applyFont="1" applyFill="1" applyBorder="1" applyAlignment="1" applyProtection="1">
      <alignment/>
      <protection/>
    </xf>
    <xf numFmtId="164" fontId="0" fillId="0" borderId="4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 applyProtection="1">
      <alignment horizontal="left"/>
      <protection/>
    </xf>
    <xf numFmtId="168" fontId="7" fillId="0" borderId="1" xfId="15" applyNumberFormat="1" applyFont="1" applyFill="1" applyBorder="1" applyAlignment="1" applyProtection="1">
      <alignment/>
      <protection/>
    </xf>
    <xf numFmtId="168" fontId="1" fillId="0" borderId="0" xfId="15" applyNumberFormat="1" applyFont="1" applyFill="1" applyBorder="1" applyAlignment="1" applyProtection="1">
      <alignment/>
      <protection locked="0"/>
    </xf>
    <xf numFmtId="168" fontId="1" fillId="0" borderId="1" xfId="15" applyNumberFormat="1" applyFont="1" applyFill="1" applyBorder="1" applyAlignment="1" applyProtection="1">
      <alignment/>
      <protection locked="0"/>
    </xf>
    <xf numFmtId="164" fontId="0" fillId="0" borderId="1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8" fontId="1" fillId="2" borderId="1" xfId="15" applyNumberFormat="1" applyFont="1" applyFill="1" applyBorder="1" applyAlignment="1" applyProtection="1">
      <alignment horizontal="right"/>
      <protection/>
    </xf>
    <xf numFmtId="168" fontId="1" fillId="0" borderId="0" xfId="15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 applyProtection="1">
      <alignment horizontal="center"/>
      <protection/>
    </xf>
    <xf numFmtId="168" fontId="1" fillId="0" borderId="1" xfId="15" applyNumberFormat="1" applyFont="1" applyFill="1" applyBorder="1" applyAlignment="1" applyProtection="1">
      <alignment horizontal="center"/>
      <protection locked="0"/>
    </xf>
    <xf numFmtId="167" fontId="6" fillId="0" borderId="0" xfId="15" applyFont="1" applyFill="1" applyBorder="1" applyAlignment="1" applyProtection="1">
      <alignment horizontal="left"/>
      <protection locked="0"/>
    </xf>
    <xf numFmtId="164" fontId="6" fillId="0" borderId="0" xfId="0" applyFont="1" applyBorder="1" applyAlignment="1">
      <alignment horizontal="center"/>
    </xf>
    <xf numFmtId="168" fontId="6" fillId="0" borderId="1" xfId="15" applyNumberFormat="1" applyFont="1" applyFill="1" applyBorder="1" applyAlignment="1" applyProtection="1">
      <alignment/>
      <protection/>
    </xf>
    <xf numFmtId="168" fontId="6" fillId="2" borderId="6" xfId="15" applyNumberFormat="1" applyFont="1" applyFill="1" applyBorder="1" applyAlignment="1" applyProtection="1">
      <alignment/>
      <protection locked="0"/>
    </xf>
    <xf numFmtId="168" fontId="0" fillId="0" borderId="0" xfId="0" applyNumberFormat="1" applyFont="1" applyBorder="1" applyAlignment="1">
      <alignment/>
    </xf>
    <xf numFmtId="167" fontId="6" fillId="0" borderId="0" xfId="15" applyFont="1" applyFill="1" applyBorder="1" applyAlignment="1" applyProtection="1">
      <alignment horizontal="left"/>
      <protection/>
    </xf>
    <xf numFmtId="168" fontId="6" fillId="2" borderId="7" xfId="15" applyNumberFormat="1" applyFont="1" applyFill="1" applyBorder="1" applyAlignment="1" applyProtection="1">
      <alignment/>
      <protection locked="0"/>
    </xf>
    <xf numFmtId="169" fontId="6" fillId="0" borderId="1" xfId="19" applyFont="1" applyFill="1" applyBorder="1" applyAlignment="1" applyProtection="1">
      <alignment/>
      <protection/>
    </xf>
    <xf numFmtId="169" fontId="6" fillId="2" borderId="7" xfId="19" applyFont="1" applyFill="1" applyBorder="1" applyAlignment="1" applyProtection="1">
      <alignment/>
      <protection/>
    </xf>
    <xf numFmtId="168" fontId="0" fillId="0" borderId="8" xfId="15" applyNumberFormat="1" applyFont="1" applyFill="1" applyBorder="1" applyAlignment="1" applyProtection="1">
      <alignment/>
      <protection locked="0"/>
    </xf>
    <xf numFmtId="169" fontId="6" fillId="2" borderId="1" xfId="19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4" fontId="6" fillId="0" borderId="0" xfId="0" applyFont="1" applyAlignment="1">
      <alignment/>
    </xf>
    <xf numFmtId="169" fontId="6" fillId="0" borderId="0" xfId="19" applyFont="1" applyFill="1" applyBorder="1" applyAlignment="1" applyProtection="1">
      <alignment/>
      <protection/>
    </xf>
    <xf numFmtId="164" fontId="0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center"/>
    </xf>
    <xf numFmtId="166" fontId="6" fillId="2" borderId="6" xfId="21" applyNumberFormat="1" applyFont="1" applyFill="1" applyBorder="1" applyAlignment="1">
      <alignment horizontal="center" vertical="center" textRotation="90" wrapText="1"/>
      <protection/>
    </xf>
    <xf numFmtId="166" fontId="0" fillId="2" borderId="2" xfId="21" applyNumberFormat="1" applyFont="1" applyFill="1" applyBorder="1" applyAlignment="1">
      <alignment horizontal="center" vertical="center" textRotation="90" wrapText="1"/>
      <protection/>
    </xf>
    <xf numFmtId="167" fontId="0" fillId="0" borderId="0" xfId="15" applyFont="1" applyFill="1" applyBorder="1" applyAlignment="1" applyProtection="1">
      <alignment horizontal="left"/>
      <protection locked="0"/>
    </xf>
    <xf numFmtId="168" fontId="0" fillId="0" borderId="9" xfId="15" applyNumberFormat="1" applyFont="1" applyFill="1" applyBorder="1" applyAlignment="1" applyProtection="1">
      <alignment/>
      <protection locked="0"/>
    </xf>
    <xf numFmtId="168" fontId="6" fillId="2" borderId="10" xfId="15" applyNumberFormat="1" applyFont="1" applyFill="1" applyBorder="1" applyAlignment="1" applyProtection="1">
      <alignment/>
      <protection locked="0"/>
    </xf>
    <xf numFmtId="168" fontId="0" fillId="2" borderId="6" xfId="15" applyNumberFormat="1" applyFont="1" applyFill="1" applyBorder="1" applyAlignment="1" applyProtection="1">
      <alignment/>
      <protection locked="0"/>
    </xf>
    <xf numFmtId="168" fontId="6" fillId="2" borderId="3" xfId="15" applyNumberFormat="1" applyFont="1" applyFill="1" applyBorder="1" applyAlignment="1" applyProtection="1">
      <alignment/>
      <protection locked="0"/>
    </xf>
    <xf numFmtId="168" fontId="6" fillId="2" borderId="11" xfId="15" applyNumberFormat="1" applyFont="1" applyFill="1" applyBorder="1" applyAlignment="1" applyProtection="1">
      <alignment/>
      <protection locked="0"/>
    </xf>
    <xf numFmtId="168" fontId="0" fillId="2" borderId="3" xfId="15" applyNumberFormat="1" applyFont="1" applyFill="1" applyBorder="1" applyAlignment="1" applyProtection="1">
      <alignment/>
      <protection locked="0"/>
    </xf>
    <xf numFmtId="168" fontId="6" fillId="2" borderId="6" xfId="15" applyNumberFormat="1" applyFont="1" applyFill="1" applyBorder="1" applyAlignment="1" applyProtection="1">
      <alignment/>
      <protection/>
    </xf>
    <xf numFmtId="168" fontId="6" fillId="2" borderId="3" xfId="15" applyNumberFormat="1" applyFont="1" applyFill="1" applyBorder="1" applyAlignment="1" applyProtection="1">
      <alignment/>
      <protection/>
    </xf>
    <xf numFmtId="168" fontId="6" fillId="2" borderId="7" xfId="15" applyNumberFormat="1" applyFont="1" applyFill="1" applyBorder="1" applyAlignment="1" applyProtection="1">
      <alignment/>
      <protection/>
    </xf>
    <xf numFmtId="169" fontId="6" fillId="2" borderId="12" xfId="19" applyFont="1" applyFill="1" applyBorder="1" applyAlignment="1" applyProtection="1">
      <alignment/>
      <protection/>
    </xf>
    <xf numFmtId="168" fontId="6" fillId="0" borderId="0" xfId="15" applyNumberFormat="1" applyFont="1" applyFill="1" applyBorder="1" applyAlignment="1" applyProtection="1">
      <alignment/>
      <protection/>
    </xf>
    <xf numFmtId="168" fontId="0" fillId="0" borderId="0" xfId="0" applyNumberFormat="1" applyFont="1" applyFill="1" applyAlignment="1">
      <alignment horizontal="center"/>
    </xf>
    <xf numFmtId="164" fontId="0" fillId="0" borderId="0" xfId="0" applyAlignment="1">
      <alignment horizontal="left"/>
    </xf>
    <xf numFmtId="167" fontId="0" fillId="0" borderId="0" xfId="15" applyFont="1" applyBorder="1">
      <alignment/>
    </xf>
    <xf numFmtId="164" fontId="0" fillId="0" borderId="0" xfId="0" applyFill="1" applyBorder="1" applyAlignment="1">
      <alignment/>
    </xf>
    <xf numFmtId="164" fontId="5" fillId="0" borderId="0" xfId="0" applyFont="1" applyFill="1" applyBorder="1" applyAlignment="1">
      <alignment horizontal="left" vertical="top"/>
    </xf>
    <xf numFmtId="164" fontId="5" fillId="0" borderId="0" xfId="0" applyFont="1" applyFill="1" applyBorder="1" applyAlignment="1">
      <alignment vertical="top"/>
    </xf>
    <xf numFmtId="164" fontId="6" fillId="0" borderId="0" xfId="0" applyFont="1" applyBorder="1" applyAlignment="1">
      <alignment vertical="top"/>
    </xf>
    <xf numFmtId="167" fontId="6" fillId="0" borderId="0" xfId="15" applyFont="1" applyFill="1" applyBorder="1" applyAlignment="1" applyProtection="1">
      <alignment vertical="top"/>
      <protection/>
    </xf>
    <xf numFmtId="164" fontId="0" fillId="0" borderId="0" xfId="0" applyFont="1" applyFill="1" applyBorder="1" applyAlignment="1">
      <alignment vertical="top"/>
    </xf>
    <xf numFmtId="164" fontId="6" fillId="0" borderId="0" xfId="0" applyFont="1" applyBorder="1" applyAlignment="1">
      <alignment horizontal="left" vertical="top"/>
    </xf>
    <xf numFmtId="167" fontId="6" fillId="0" borderId="0" xfId="15" applyFont="1" applyFill="1" applyBorder="1" applyAlignment="1" applyProtection="1">
      <alignment horizontal="center" vertical="top"/>
      <protection/>
    </xf>
    <xf numFmtId="164" fontId="0" fillId="0" borderId="1" xfId="0" applyFont="1" applyBorder="1" applyAlignment="1">
      <alignment horizontal="center"/>
    </xf>
    <xf numFmtId="166" fontId="6" fillId="2" borderId="13" xfId="21" applyNumberFormat="1" applyFont="1" applyFill="1" applyBorder="1" applyAlignment="1">
      <alignment horizontal="center"/>
      <protection/>
    </xf>
    <xf numFmtId="167" fontId="6" fillId="0" borderId="3" xfId="15" applyFont="1" applyFill="1" applyBorder="1" applyAlignment="1" applyProtection="1">
      <alignment horizontal="center"/>
      <protection/>
    </xf>
    <xf numFmtId="166" fontId="6" fillId="2" borderId="2" xfId="21" applyNumberFormat="1" applyFont="1" applyFill="1" applyBorder="1" applyAlignment="1">
      <alignment horizontal="center"/>
      <protection/>
    </xf>
    <xf numFmtId="166" fontId="0" fillId="2" borderId="13" xfId="21" applyNumberFormat="1" applyFont="1" applyFill="1" applyBorder="1" applyAlignment="1">
      <alignment horizontal="center" vertical="center" textRotation="90" wrapText="1"/>
      <protection/>
    </xf>
    <xf numFmtId="164" fontId="0" fillId="0" borderId="3" xfId="0" applyFont="1" applyFill="1" applyBorder="1" applyAlignment="1">
      <alignment/>
    </xf>
    <xf numFmtId="164" fontId="6" fillId="2" borderId="2" xfId="0" applyFont="1" applyFill="1" applyBorder="1" applyAlignment="1">
      <alignment horizontal="center" wrapText="1"/>
    </xf>
    <xf numFmtId="166" fontId="6" fillId="2" borderId="13" xfId="21" applyNumberFormat="1" applyFont="1" applyFill="1" applyBorder="1" applyAlignment="1">
      <alignment horizontal="center" vertical="center" textRotation="90" wrapText="1"/>
      <protection/>
    </xf>
    <xf numFmtId="167" fontId="0" fillId="0" borderId="3" xfId="15" applyFont="1" applyFill="1" applyBorder="1" applyAlignment="1" applyProtection="1">
      <alignment horizontal="center" vertical="center" textRotation="90" wrapText="1"/>
      <protection/>
    </xf>
    <xf numFmtId="164" fontId="0" fillId="0" borderId="1" xfId="0" applyBorder="1" applyAlignment="1">
      <alignment horizontal="left"/>
    </xf>
    <xf numFmtId="164" fontId="1" fillId="0" borderId="1" xfId="20" applyFont="1" applyFill="1" applyBorder="1" applyAlignment="1">
      <alignment wrapText="1"/>
      <protection/>
    </xf>
    <xf numFmtId="170" fontId="0" fillId="0" borderId="1" xfId="0" applyNumberFormat="1" applyBorder="1" applyAlignment="1">
      <alignment/>
    </xf>
    <xf numFmtId="170" fontId="6" fillId="2" borderId="13" xfId="15" applyNumberFormat="1" applyFont="1" applyFill="1" applyBorder="1" applyAlignment="1" applyProtection="1">
      <alignment/>
      <protection/>
    </xf>
    <xf numFmtId="170" fontId="0" fillId="0" borderId="3" xfId="15" applyNumberFormat="1" applyFont="1" applyFill="1" applyBorder="1" applyAlignment="1" applyProtection="1">
      <alignment/>
      <protection/>
    </xf>
    <xf numFmtId="170" fontId="0" fillId="0" borderId="2" xfId="0" applyNumberFormat="1" applyBorder="1" applyAlignment="1">
      <alignment/>
    </xf>
    <xf numFmtId="170" fontId="6" fillId="2" borderId="1" xfId="15" applyNumberFormat="1" applyFont="1" applyFill="1" applyBorder="1" applyAlignment="1" applyProtection="1">
      <alignment/>
      <protection/>
    </xf>
    <xf numFmtId="170" fontId="0" fillId="0" borderId="3" xfId="0" applyNumberFormat="1" applyFill="1" applyBorder="1" applyAlignment="1">
      <alignment/>
    </xf>
    <xf numFmtId="170" fontId="0" fillId="2" borderId="1" xfId="15" applyNumberFormat="1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0" xfId="0" applyFont="1" applyBorder="1" applyAlignment="1">
      <alignment wrapText="1"/>
    </xf>
    <xf numFmtId="170" fontId="6" fillId="2" borderId="10" xfId="15" applyNumberFormat="1" applyFont="1" applyFill="1" applyBorder="1" applyAlignment="1" applyProtection="1">
      <alignment/>
      <protection/>
    </xf>
    <xf numFmtId="170" fontId="6" fillId="2" borderId="6" xfId="15" applyNumberFormat="1" applyFont="1" applyFill="1" applyBorder="1" applyAlignment="1" applyProtection="1">
      <alignment/>
      <protection/>
    </xf>
    <xf numFmtId="170" fontId="0" fillId="2" borderId="6" xfId="15" applyNumberFormat="1" applyFont="1" applyFill="1" applyBorder="1" applyAlignment="1" applyProtection="1">
      <alignment/>
      <protection/>
    </xf>
    <xf numFmtId="168" fontId="0" fillId="2" borderId="6" xfId="15" applyNumberFormat="1" applyFont="1" applyFill="1" applyBorder="1" applyAlignment="1" applyProtection="1">
      <alignment/>
      <protection/>
    </xf>
    <xf numFmtId="164" fontId="0" fillId="0" borderId="0" xfId="0" applyFont="1" applyAlignment="1">
      <alignment horizontal="left"/>
    </xf>
    <xf numFmtId="164" fontId="6" fillId="0" borderId="0" xfId="0" applyFont="1" applyFill="1" applyBorder="1" applyAlignment="1" applyProtection="1">
      <alignment/>
      <protection/>
    </xf>
    <xf numFmtId="170" fontId="6" fillId="3" borderId="1" xfId="0" applyNumberFormat="1" applyFont="1" applyFill="1" applyBorder="1" applyAlignment="1">
      <alignment/>
    </xf>
    <xf numFmtId="170" fontId="6" fillId="3" borderId="13" xfId="15" applyNumberFormat="1" applyFont="1" applyFill="1" applyBorder="1" applyAlignment="1" applyProtection="1">
      <alignment/>
      <protection/>
    </xf>
    <xf numFmtId="170" fontId="6" fillId="3" borderId="2" xfId="0" applyNumberFormat="1" applyFont="1" applyFill="1" applyBorder="1" applyAlignment="1">
      <alignment/>
    </xf>
    <xf numFmtId="170" fontId="6" fillId="3" borderId="1" xfId="15" applyNumberFormat="1" applyFont="1" applyFill="1" applyBorder="1" applyAlignment="1" applyProtection="1">
      <alignment/>
      <protection/>
    </xf>
    <xf numFmtId="168" fontId="6" fillId="3" borderId="1" xfId="15" applyNumberFormat="1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169" fontId="6" fillId="3" borderId="1" xfId="19" applyFont="1" applyFill="1" applyBorder="1" applyAlignment="1" applyProtection="1">
      <alignment/>
      <protection/>
    </xf>
    <xf numFmtId="169" fontId="6" fillId="3" borderId="13" xfId="19" applyFont="1" applyFill="1" applyBorder="1" applyAlignment="1" applyProtection="1">
      <alignment/>
      <protection/>
    </xf>
    <xf numFmtId="169" fontId="6" fillId="3" borderId="2" xfId="19" applyFont="1" applyFill="1" applyBorder="1" applyAlignment="1" applyProtection="1">
      <alignment/>
      <protection/>
    </xf>
    <xf numFmtId="168" fontId="0" fillId="0" borderId="3" xfId="15" applyNumberFormat="1" applyFont="1" applyFill="1" applyBorder="1" applyAlignment="1" applyProtection="1">
      <alignment/>
      <protection locked="0"/>
    </xf>
    <xf numFmtId="168" fontId="0" fillId="0" borderId="3" xfId="15" applyNumberFormat="1" applyFont="1" applyFill="1" applyBorder="1" applyAlignment="1" applyProtection="1">
      <alignment horizontal="right"/>
      <protection/>
    </xf>
    <xf numFmtId="168" fontId="0" fillId="2" borderId="3" xfId="15" applyNumberFormat="1" applyFont="1" applyFill="1" applyBorder="1" applyAlignment="1" applyProtection="1">
      <alignment/>
      <protection/>
    </xf>
    <xf numFmtId="168" fontId="0" fillId="0" borderId="11" xfId="15" applyNumberFormat="1" applyFont="1" applyFill="1" applyBorder="1" applyAlignment="1" applyProtection="1">
      <alignment/>
      <protection/>
    </xf>
    <xf numFmtId="168" fontId="0" fillId="2" borderId="0" xfId="15" applyNumberFormat="1" applyFont="1" applyFill="1" applyBorder="1" applyAlignment="1" applyProtection="1">
      <alignment/>
      <protection/>
    </xf>
    <xf numFmtId="168" fontId="0" fillId="0" borderId="11" xfId="15" applyNumberFormat="1" applyFont="1" applyFill="1" applyBorder="1" applyAlignment="1" applyProtection="1">
      <alignment/>
      <protection locked="0"/>
    </xf>
    <xf numFmtId="168" fontId="0" fillId="0" borderId="11" xfId="15" applyNumberFormat="1" applyFont="1" applyFill="1" applyBorder="1" applyAlignment="1" applyProtection="1">
      <alignment horizontal="right"/>
      <protection/>
    </xf>
    <xf numFmtId="168" fontId="0" fillId="0" borderId="0" xfId="15" applyNumberFormat="1" applyFont="1" applyFill="1" applyBorder="1" applyAlignment="1" applyProtection="1">
      <alignment horizontal="right"/>
      <protection/>
    </xf>
    <xf numFmtId="168" fontId="0" fillId="0" borderId="8" xfId="15" applyNumberFormat="1" applyFont="1" applyFill="1" applyBorder="1" applyAlignment="1" applyProtection="1">
      <alignment/>
      <protection/>
    </xf>
    <xf numFmtId="168" fontId="0" fillId="2" borderId="8" xfId="15" applyNumberFormat="1" applyFont="1" applyFill="1" applyBorder="1" applyAlignment="1" applyProtection="1">
      <alignment/>
      <protection/>
    </xf>
    <xf numFmtId="168" fontId="0" fillId="0" borderId="11" xfId="15" applyNumberFormat="1" applyFont="1" applyFill="1" applyBorder="1" applyAlignment="1" applyProtection="1">
      <alignment horizontal="right"/>
      <protection locked="0"/>
    </xf>
    <xf numFmtId="168" fontId="0" fillId="0" borderId="3" xfId="15" applyNumberFormat="1" applyFont="1" applyFill="1" applyBorder="1" applyAlignment="1" applyProtection="1">
      <alignment horizontal="right"/>
      <protection locked="0"/>
    </xf>
    <xf numFmtId="168" fontId="0" fillId="0" borderId="0" xfId="15" applyNumberFormat="1" applyFont="1" applyFill="1" applyBorder="1" applyAlignment="1" applyProtection="1">
      <alignment horizontal="right"/>
      <protection locked="0"/>
    </xf>
    <xf numFmtId="167" fontId="0" fillId="0" borderId="11" xfId="15" applyFont="1" applyFill="1" applyBorder="1" applyAlignment="1" applyProtection="1">
      <alignment/>
      <protection/>
    </xf>
    <xf numFmtId="164" fontId="0" fillId="0" borderId="11" xfId="0" applyFont="1" applyFill="1" applyBorder="1" applyAlignment="1">
      <alignment horizontal="right"/>
    </xf>
    <xf numFmtId="164" fontId="0" fillId="0" borderId="3" xfId="0" applyFont="1" applyFill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0" fillId="0" borderId="8" xfId="0" applyFont="1" applyFill="1" applyBorder="1" applyAlignment="1">
      <alignment/>
    </xf>
    <xf numFmtId="168" fontId="0" fillId="0" borderId="8" xfId="15" applyNumberFormat="1" applyFont="1" applyFill="1" applyBorder="1" applyAlignment="1" applyProtection="1">
      <alignment horizontal="right"/>
      <protection locked="0"/>
    </xf>
    <xf numFmtId="168" fontId="0" fillId="0" borderId="14" xfId="15" applyNumberFormat="1" applyFont="1" applyFill="1" applyBorder="1" applyAlignment="1" applyProtection="1">
      <alignment/>
      <protection locked="0"/>
    </xf>
    <xf numFmtId="168" fontId="0" fillId="0" borderId="0" xfId="15" applyNumberFormat="1" applyFont="1" applyFill="1" applyBorder="1" applyAlignment="1" applyProtection="1">
      <alignment horizontal="center"/>
      <protection/>
    </xf>
    <xf numFmtId="168" fontId="0" fillId="0" borderId="7" xfId="15" applyNumberFormat="1" applyFont="1" applyFill="1" applyBorder="1" applyAlignment="1" applyProtection="1">
      <alignment/>
      <protection locked="0"/>
    </xf>
    <xf numFmtId="168" fontId="0" fillId="0" borderId="12" xfId="15" applyNumberFormat="1" applyFont="1" applyFill="1" applyBorder="1" applyAlignment="1" applyProtection="1">
      <alignment/>
      <protection locked="0"/>
    </xf>
    <xf numFmtId="168" fontId="0" fillId="2" borderId="15" xfId="15" applyNumberFormat="1" applyFont="1" applyFill="1" applyBorder="1" applyAlignment="1" applyProtection="1">
      <alignment/>
      <protection/>
    </xf>
    <xf numFmtId="168" fontId="0" fillId="0" borderId="16" xfId="15" applyNumberFormat="1" applyFont="1" applyFill="1" applyBorder="1" applyAlignment="1" applyProtection="1">
      <alignment/>
      <protection locked="0"/>
    </xf>
    <xf numFmtId="168" fontId="0" fillId="0" borderId="17" xfId="15" applyNumberFormat="1" applyFont="1" applyFill="1" applyBorder="1" applyAlignment="1" applyProtection="1">
      <alignment/>
      <protection locked="0"/>
    </xf>
    <xf numFmtId="168" fontId="0" fillId="0" borderId="15" xfId="15" applyNumberFormat="1" applyFont="1" applyFill="1" applyBorder="1" applyAlignment="1" applyProtection="1">
      <alignment/>
      <protection locked="0"/>
    </xf>
    <xf numFmtId="168" fontId="0" fillId="0" borderId="15" xfId="15" applyNumberFormat="1" applyFont="1" applyFill="1" applyBorder="1" applyAlignment="1" applyProtection="1">
      <alignment/>
      <protection/>
    </xf>
    <xf numFmtId="168" fontId="0" fillId="0" borderId="12" xfId="15" applyNumberFormat="1" applyFont="1" applyFill="1" applyBorder="1" applyAlignment="1" applyProtection="1">
      <alignment/>
      <protection/>
    </xf>
    <xf numFmtId="168" fontId="0" fillId="0" borderId="7" xfId="15" applyNumberFormat="1" applyFont="1" applyFill="1" applyBorder="1" applyAlignment="1" applyProtection="1">
      <alignment/>
      <protection/>
    </xf>
    <xf numFmtId="168" fontId="6" fillId="0" borderId="10" xfId="0" applyNumberFormat="1" applyFont="1" applyBorder="1" applyAlignment="1">
      <alignment/>
    </xf>
    <xf numFmtId="168" fontId="6" fillId="2" borderId="6" xfId="0" applyNumberFormat="1" applyFont="1" applyFill="1" applyBorder="1" applyAlignment="1">
      <alignment/>
    </xf>
    <xf numFmtId="168" fontId="6" fillId="0" borderId="6" xfId="0" applyNumberFormat="1" applyFont="1" applyBorder="1" applyAlignment="1">
      <alignment/>
    </xf>
    <xf numFmtId="168" fontId="6" fillId="0" borderId="3" xfId="0" applyNumberFormat="1" applyFont="1" applyBorder="1" applyAlignment="1">
      <alignment/>
    </xf>
    <xf numFmtId="168" fontId="6" fillId="0" borderId="18" xfId="0" applyNumberFormat="1" applyFont="1" applyBorder="1" applyAlignment="1">
      <alignment/>
    </xf>
    <xf numFmtId="168" fontId="6" fillId="0" borderId="11" xfId="15" applyNumberFormat="1" applyFont="1" applyFill="1" applyBorder="1" applyAlignment="1" applyProtection="1">
      <alignment/>
      <protection/>
    </xf>
    <xf numFmtId="168" fontId="6" fillId="0" borderId="3" xfId="15" applyNumberFormat="1" applyFont="1" applyFill="1" applyBorder="1" applyAlignment="1" applyProtection="1">
      <alignment/>
      <protection/>
    </xf>
    <xf numFmtId="169" fontId="6" fillId="0" borderId="16" xfId="19" applyFont="1" applyFill="1" applyBorder="1" applyAlignment="1" applyProtection="1">
      <alignment/>
      <protection/>
    </xf>
    <xf numFmtId="169" fontId="6" fillId="0" borderId="7" xfId="19" applyFont="1" applyFill="1" applyBorder="1" applyAlignment="1" applyProtection="1">
      <alignment/>
      <protection/>
    </xf>
    <xf numFmtId="169" fontId="6" fillId="0" borderId="12" xfId="19" applyFont="1" applyFill="1" applyBorder="1" applyAlignment="1" applyProtection="1">
      <alignment/>
      <protection/>
    </xf>
    <xf numFmtId="169" fontId="6" fillId="2" borderId="16" xfId="19" applyFont="1" applyFill="1" applyBorder="1" applyAlignment="1" applyProtection="1">
      <alignment/>
      <protection/>
    </xf>
    <xf numFmtId="169" fontId="6" fillId="0" borderId="3" xfId="19" applyFont="1" applyFill="1" applyBorder="1" applyAlignment="1" applyProtection="1">
      <alignment/>
      <protection/>
    </xf>
    <xf numFmtId="167" fontId="0" fillId="0" borderId="0" xfId="15" applyFont="1" applyFill="1" applyBorder="1" applyAlignment="1" applyProtection="1">
      <alignment horizontal="left"/>
      <protection/>
    </xf>
    <xf numFmtId="168" fontId="6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top" wrapText="1"/>
    </xf>
    <xf numFmtId="164" fontId="5" fillId="0" borderId="0" xfId="0" applyFont="1" applyBorder="1" applyAlignment="1" applyProtection="1">
      <alignment horizontal="center" vertical="top" wrapText="1"/>
      <protection/>
    </xf>
    <xf numFmtId="166" fontId="9" fillId="2" borderId="6" xfId="21" applyNumberFormat="1" applyFont="1" applyFill="1" applyBorder="1" applyAlignment="1">
      <alignment horizontal="center"/>
      <protection/>
    </xf>
    <xf numFmtId="166" fontId="9" fillId="2" borderId="10" xfId="21" applyNumberFormat="1" applyFont="1" applyFill="1" applyBorder="1" applyAlignment="1">
      <alignment horizontal="center"/>
      <protection/>
    </xf>
    <xf numFmtId="166" fontId="0" fillId="0" borderId="1" xfId="21" applyNumberFormat="1" applyFont="1" applyFill="1" applyBorder="1" applyAlignment="1">
      <alignment horizontal="center" vertical="center" textRotation="90" wrapText="1"/>
      <protection/>
    </xf>
    <xf numFmtId="164" fontId="9" fillId="2" borderId="6" xfId="0" applyFont="1" applyFill="1" applyBorder="1" applyAlignment="1">
      <alignment horizontal="center" wrapText="1"/>
    </xf>
    <xf numFmtId="168" fontId="0" fillId="0" borderId="6" xfId="15" applyNumberFormat="1" applyFont="1" applyFill="1" applyBorder="1" applyAlignment="1" applyProtection="1">
      <alignment/>
      <protection locked="0"/>
    </xf>
    <xf numFmtId="168" fontId="0" fillId="0" borderId="18" xfId="15" applyNumberFormat="1" applyFont="1" applyFill="1" applyBorder="1" applyAlignment="1" applyProtection="1">
      <alignment/>
      <protection locked="0"/>
    </xf>
    <xf numFmtId="168" fontId="0" fillId="0" borderId="18" xfId="15" applyNumberFormat="1" applyFont="1" applyFill="1" applyBorder="1" applyAlignment="1" applyProtection="1">
      <alignment/>
      <protection/>
    </xf>
    <xf numFmtId="168" fontId="0" fillId="2" borderId="8" xfId="15" applyNumberFormat="1" applyFont="1" applyFill="1" applyBorder="1" applyAlignment="1" applyProtection="1">
      <alignment/>
      <protection locked="0"/>
    </xf>
    <xf numFmtId="168" fontId="0" fillId="0" borderId="6" xfId="15" applyNumberFormat="1" applyFont="1" applyFill="1" applyBorder="1" applyAlignment="1" applyProtection="1">
      <alignment/>
      <protection/>
    </xf>
    <xf numFmtId="168" fontId="0" fillId="0" borderId="3" xfId="15" applyNumberFormat="1" applyFont="1" applyFill="1" applyBorder="1" applyAlignment="1" applyProtection="1">
      <alignment horizontal="center"/>
      <protection locked="0"/>
    </xf>
    <xf numFmtId="168" fontId="0" fillId="0" borderId="0" xfId="15" applyNumberFormat="1" applyFont="1" applyFill="1" applyBorder="1" applyAlignment="1" applyProtection="1">
      <alignment horizontal="center"/>
      <protection locked="0"/>
    </xf>
    <xf numFmtId="168" fontId="0" fillId="0" borderId="8" xfId="15" applyNumberFormat="1" applyFont="1" applyFill="1" applyBorder="1" applyAlignment="1" applyProtection="1">
      <alignment horizontal="center"/>
      <protection locked="0"/>
    </xf>
    <xf numFmtId="168" fontId="0" fillId="0" borderId="11" xfId="15" applyNumberFormat="1" applyFont="1" applyFill="1" applyBorder="1" applyAlignment="1" applyProtection="1">
      <alignment horizontal="center"/>
      <protection locked="0"/>
    </xf>
    <xf numFmtId="164" fontId="0" fillId="4" borderId="0" xfId="0" applyFont="1" applyFill="1" applyBorder="1" applyAlignment="1">
      <alignment horizontal="center"/>
    </xf>
    <xf numFmtId="164" fontId="0" fillId="4" borderId="0" xfId="0" applyFont="1" applyFill="1" applyBorder="1" applyAlignment="1" applyProtection="1">
      <alignment/>
      <protection/>
    </xf>
    <xf numFmtId="164" fontId="0" fillId="4" borderId="0" xfId="0" applyFont="1" applyFill="1" applyBorder="1" applyAlignment="1" applyProtection="1">
      <alignment horizontal="center"/>
      <protection locked="0"/>
    </xf>
    <xf numFmtId="168" fontId="0" fillId="4" borderId="3" xfId="15" applyNumberFormat="1" applyFont="1" applyFill="1" applyBorder="1" applyAlignment="1" applyProtection="1">
      <alignment horizontal="center"/>
      <protection locked="0"/>
    </xf>
    <xf numFmtId="168" fontId="0" fillId="4" borderId="0" xfId="15" applyNumberFormat="1" applyFont="1" applyFill="1" applyBorder="1" applyAlignment="1" applyProtection="1">
      <alignment horizontal="center"/>
      <protection locked="0"/>
    </xf>
    <xf numFmtId="168" fontId="0" fillId="4" borderId="8" xfId="15" applyNumberFormat="1" applyFont="1" applyFill="1" applyBorder="1" applyAlignment="1" applyProtection="1">
      <alignment horizontal="center"/>
      <protection locked="0"/>
    </xf>
    <xf numFmtId="168" fontId="0" fillId="4" borderId="3" xfId="15" applyNumberFormat="1" applyFont="1" applyFill="1" applyBorder="1" applyAlignment="1" applyProtection="1">
      <alignment/>
      <protection locked="0"/>
    </xf>
    <xf numFmtId="168" fontId="0" fillId="4" borderId="0" xfId="15" applyNumberFormat="1" applyFont="1" applyFill="1" applyBorder="1" applyAlignment="1" applyProtection="1">
      <alignment/>
      <protection locked="0"/>
    </xf>
    <xf numFmtId="168" fontId="0" fillId="4" borderId="11" xfId="15" applyNumberFormat="1" applyFont="1" applyFill="1" applyBorder="1" applyAlignment="1" applyProtection="1">
      <alignment horizontal="center"/>
      <protection locked="0"/>
    </xf>
    <xf numFmtId="168" fontId="0" fillId="4" borderId="0" xfId="15" applyNumberFormat="1" applyFont="1" applyFill="1" applyBorder="1" applyAlignment="1" applyProtection="1">
      <alignment horizontal="center"/>
      <protection/>
    </xf>
    <xf numFmtId="168" fontId="0" fillId="4" borderId="8" xfId="15" applyNumberFormat="1" applyFont="1" applyFill="1" applyBorder="1" applyAlignment="1" applyProtection="1">
      <alignment/>
      <protection/>
    </xf>
    <xf numFmtId="168" fontId="6" fillId="4" borderId="3" xfId="15" applyNumberFormat="1" applyFont="1" applyFill="1" applyBorder="1" applyAlignment="1" applyProtection="1">
      <alignment/>
      <protection locked="0"/>
    </xf>
    <xf numFmtId="168" fontId="0" fillId="4" borderId="0" xfId="15" applyNumberFormat="1" applyFont="1" applyFill="1" applyBorder="1" applyAlignment="1" applyProtection="1">
      <alignment/>
      <protection/>
    </xf>
    <xf numFmtId="168" fontId="0" fillId="4" borderId="3" xfId="15" applyNumberFormat="1" applyFont="1" applyFill="1" applyBorder="1" applyAlignment="1" applyProtection="1">
      <alignment/>
      <protection/>
    </xf>
    <xf numFmtId="167" fontId="0" fillId="4" borderId="0" xfId="15" applyFont="1" applyFill="1" applyBorder="1" applyAlignment="1" applyProtection="1">
      <alignment/>
      <protection/>
    </xf>
    <xf numFmtId="164" fontId="0" fillId="4" borderId="0" xfId="0" applyFont="1" applyFill="1" applyAlignment="1">
      <alignment/>
    </xf>
    <xf numFmtId="168" fontId="0" fillId="0" borderId="11" xfId="15" applyNumberFormat="1" applyFont="1" applyFill="1" applyBorder="1" applyAlignment="1" applyProtection="1">
      <alignment horizontal="center"/>
      <protection/>
    </xf>
    <xf numFmtId="168" fontId="0" fillId="0" borderId="3" xfId="15" applyNumberFormat="1" applyFont="1" applyFill="1" applyBorder="1" applyAlignment="1" applyProtection="1">
      <alignment horizontal="center"/>
      <protection/>
    </xf>
    <xf numFmtId="168" fontId="0" fillId="0" borderId="8" xfId="15" applyNumberFormat="1" applyFont="1" applyFill="1" applyBorder="1" applyAlignment="1" applyProtection="1">
      <alignment horizontal="center"/>
      <protection/>
    </xf>
    <xf numFmtId="168" fontId="0" fillId="4" borderId="11" xfId="15" applyNumberFormat="1" applyFont="1" applyFill="1" applyBorder="1" applyAlignment="1" applyProtection="1">
      <alignment horizontal="center"/>
      <protection/>
    </xf>
    <xf numFmtId="168" fontId="0" fillId="4" borderId="3" xfId="15" applyNumberFormat="1" applyFont="1" applyFill="1" applyBorder="1" applyAlignment="1" applyProtection="1">
      <alignment horizontal="center"/>
      <protection/>
    </xf>
    <xf numFmtId="168" fontId="0" fillId="4" borderId="8" xfId="15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left"/>
      <protection/>
    </xf>
    <xf numFmtId="168" fontId="6" fillId="0" borderId="10" xfId="15" applyNumberFormat="1" applyFont="1" applyFill="1" applyBorder="1" applyAlignment="1" applyProtection="1">
      <alignment horizontal="center"/>
      <protection/>
    </xf>
    <xf numFmtId="168" fontId="6" fillId="2" borderId="6" xfId="15" applyNumberFormat="1" applyFont="1" applyFill="1" applyBorder="1" applyAlignment="1" applyProtection="1">
      <alignment horizontal="center"/>
      <protection/>
    </xf>
    <xf numFmtId="168" fontId="6" fillId="0" borderId="0" xfId="15" applyNumberFormat="1" applyFont="1" applyFill="1" applyBorder="1" applyAlignment="1" applyProtection="1">
      <alignment horizontal="center"/>
      <protection/>
    </xf>
    <xf numFmtId="168" fontId="6" fillId="0" borderId="18" xfId="15" applyNumberFormat="1" applyFont="1" applyFill="1" applyBorder="1" applyAlignment="1" applyProtection="1">
      <alignment horizontal="center"/>
      <protection/>
    </xf>
    <xf numFmtId="168" fontId="6" fillId="2" borderId="18" xfId="15" applyNumberFormat="1" applyFont="1" applyFill="1" applyBorder="1" applyAlignment="1" applyProtection="1">
      <alignment horizontal="center"/>
      <protection/>
    </xf>
    <xf numFmtId="168" fontId="6" fillId="2" borderId="9" xfId="15" applyNumberFormat="1" applyFont="1" applyFill="1" applyBorder="1" applyAlignment="1" applyProtection="1">
      <alignment horizontal="center"/>
      <protection/>
    </xf>
    <xf numFmtId="168" fontId="6" fillId="0" borderId="16" xfId="15" applyNumberFormat="1" applyFont="1" applyFill="1" applyBorder="1" applyAlignment="1" applyProtection="1">
      <alignment horizontal="center"/>
      <protection/>
    </xf>
    <xf numFmtId="168" fontId="6" fillId="0" borderId="12" xfId="15" applyNumberFormat="1" applyFont="1" applyFill="1" applyBorder="1" applyAlignment="1" applyProtection="1">
      <alignment horizontal="center"/>
      <protection/>
    </xf>
    <xf numFmtId="168" fontId="6" fillId="2" borderId="7" xfId="15" applyNumberFormat="1" applyFont="1" applyFill="1" applyBorder="1" applyAlignment="1" applyProtection="1">
      <alignment horizontal="center"/>
      <protection/>
    </xf>
    <xf numFmtId="168" fontId="6" fillId="0" borderId="16" xfId="15" applyNumberFormat="1" applyFont="1" applyFill="1" applyBorder="1" applyAlignment="1" applyProtection="1">
      <alignment/>
      <protection/>
    </xf>
    <xf numFmtId="168" fontId="6" fillId="0" borderId="12" xfId="15" applyNumberFormat="1" applyFont="1" applyFill="1" applyBorder="1" applyAlignment="1" applyProtection="1">
      <alignment/>
      <protection/>
    </xf>
    <xf numFmtId="168" fontId="6" fillId="2" borderId="12" xfId="15" applyNumberFormat="1" applyFont="1" applyFill="1" applyBorder="1" applyAlignment="1" applyProtection="1">
      <alignment/>
      <protection/>
    </xf>
    <xf numFmtId="168" fontId="6" fillId="2" borderId="15" xfId="15" applyNumberFormat="1" applyFont="1" applyFill="1" applyBorder="1" applyAlignment="1" applyProtection="1">
      <alignment/>
      <protection/>
    </xf>
    <xf numFmtId="169" fontId="6" fillId="2" borderId="15" xfId="19" applyFont="1" applyFill="1" applyBorder="1" applyAlignment="1" applyProtection="1">
      <alignment/>
      <protection/>
    </xf>
    <xf numFmtId="164" fontId="0" fillId="0" borderId="0" xfId="0" applyFont="1" applyAlignment="1">
      <alignment horizontal="center"/>
    </xf>
    <xf numFmtId="166" fontId="9" fillId="2" borderId="1" xfId="21" applyNumberFormat="1" applyFont="1" applyFill="1" applyBorder="1" applyAlignment="1">
      <alignment horizontal="center"/>
      <protection/>
    </xf>
    <xf numFmtId="166" fontId="9" fillId="2" borderId="13" xfId="21" applyNumberFormat="1" applyFont="1" applyFill="1" applyBorder="1" applyAlignment="1">
      <alignment horizontal="center"/>
      <protection/>
    </xf>
    <xf numFmtId="164" fontId="9" fillId="2" borderId="1" xfId="0" applyFont="1" applyFill="1" applyBorder="1" applyAlignment="1">
      <alignment horizontal="center" wrapText="1"/>
    </xf>
    <xf numFmtId="166" fontId="0" fillId="0" borderId="3" xfId="21" applyNumberFormat="1" applyFont="1" applyBorder="1" applyAlignment="1" applyProtection="1">
      <alignment horizontal="center" vertical="center" textRotation="90" wrapText="1"/>
      <protection/>
    </xf>
    <xf numFmtId="166" fontId="0" fillId="0" borderId="3" xfId="21" applyNumberFormat="1" applyFont="1" applyBorder="1" applyAlignment="1">
      <alignment horizontal="center" vertical="center" textRotation="90" wrapText="1"/>
      <protection/>
    </xf>
    <xf numFmtId="166" fontId="0" fillId="0" borderId="3" xfId="21" applyNumberFormat="1" applyFont="1" applyBorder="1" applyAlignment="1">
      <alignment horizontal="right" vertical="center" textRotation="90" wrapText="1"/>
      <protection/>
    </xf>
    <xf numFmtId="166" fontId="0" fillId="0" borderId="19" xfId="21" applyNumberFormat="1" applyFont="1" applyBorder="1" applyAlignment="1">
      <alignment horizontal="center" vertical="center" textRotation="90" wrapText="1"/>
      <protection/>
    </xf>
    <xf numFmtId="164" fontId="0" fillId="5" borderId="0" xfId="0" applyFont="1" applyFill="1" applyBorder="1" applyAlignment="1">
      <alignment horizontal="center"/>
    </xf>
    <xf numFmtId="164" fontId="0" fillId="5" borderId="0" xfId="0" applyFont="1" applyFill="1" applyBorder="1" applyAlignment="1">
      <alignment/>
    </xf>
    <xf numFmtId="168" fontId="0" fillId="5" borderId="3" xfId="15" applyNumberFormat="1" applyFont="1" applyFill="1" applyBorder="1" applyAlignment="1" applyProtection="1">
      <alignment/>
      <protection locked="0"/>
    </xf>
    <xf numFmtId="168" fontId="0" fillId="5" borderId="0" xfId="15" applyNumberFormat="1" applyFont="1" applyFill="1" applyBorder="1" applyAlignment="1" applyProtection="1">
      <alignment/>
      <protection locked="0"/>
    </xf>
    <xf numFmtId="168" fontId="0" fillId="5" borderId="8" xfId="15" applyNumberFormat="1" applyFont="1" applyFill="1" applyBorder="1" applyAlignment="1" applyProtection="1">
      <alignment/>
      <protection locked="0"/>
    </xf>
    <xf numFmtId="168" fontId="6" fillId="5" borderId="3" xfId="15" applyNumberFormat="1" applyFont="1" applyFill="1" applyBorder="1" applyAlignment="1" applyProtection="1">
      <alignment/>
      <protection locked="0"/>
    </xf>
    <xf numFmtId="168" fontId="0" fillId="5" borderId="0" xfId="15" applyNumberFormat="1" applyFont="1" applyFill="1" applyBorder="1" applyAlignment="1" applyProtection="1">
      <alignment/>
      <protection/>
    </xf>
    <xf numFmtId="168" fontId="0" fillId="5" borderId="3" xfId="15" applyNumberFormat="1" applyFont="1" applyFill="1" applyBorder="1" applyAlignment="1" applyProtection="1">
      <alignment/>
      <protection/>
    </xf>
    <xf numFmtId="167" fontId="0" fillId="5" borderId="0" xfId="15" applyFont="1" applyFill="1" applyBorder="1" applyAlignment="1" applyProtection="1">
      <alignment/>
      <protection/>
    </xf>
    <xf numFmtId="164" fontId="0" fillId="5" borderId="0" xfId="0" applyFont="1" applyFill="1" applyAlignment="1">
      <alignment/>
    </xf>
    <xf numFmtId="168" fontId="0" fillId="2" borderId="15" xfId="15" applyNumberFormat="1" applyFont="1" applyFill="1" applyBorder="1" applyAlignment="1" applyProtection="1">
      <alignment/>
      <protection locked="0"/>
    </xf>
    <xf numFmtId="164" fontId="6" fillId="0" borderId="0" xfId="0" applyFont="1" applyAlignment="1">
      <alignment horizontal="left"/>
    </xf>
    <xf numFmtId="168" fontId="6" fillId="0" borderId="1" xfId="15" applyNumberFormat="1" applyFont="1" applyFill="1" applyBorder="1" applyAlignment="1" applyProtection="1">
      <alignment horizontal="center"/>
      <protection/>
    </xf>
    <xf numFmtId="168" fontId="6" fillId="2" borderId="1" xfId="15" applyNumberFormat="1" applyFont="1" applyFill="1" applyBorder="1" applyAlignment="1" applyProtection="1">
      <alignment horizontal="center"/>
      <protection/>
    </xf>
    <xf numFmtId="168" fontId="7" fillId="2" borderId="3" xfId="15" applyNumberFormat="1" applyFont="1" applyFill="1" applyBorder="1" applyAlignment="1" applyProtection="1">
      <alignment/>
      <protection/>
    </xf>
    <xf numFmtId="168" fontId="7" fillId="2" borderId="8" xfId="15" applyNumberFormat="1" applyFont="1" applyFill="1" applyBorder="1" applyAlignment="1" applyProtection="1">
      <alignment/>
      <protection/>
    </xf>
    <xf numFmtId="168" fontId="8" fillId="2" borderId="3" xfId="15" applyNumberFormat="1" applyFont="1" applyFill="1" applyBorder="1" applyAlignment="1" applyProtection="1">
      <alignment/>
      <protection/>
    </xf>
    <xf numFmtId="168" fontId="6" fillId="0" borderId="6" xfId="15" applyNumberFormat="1" applyFont="1" applyFill="1" applyBorder="1" applyAlignment="1" applyProtection="1">
      <alignment horizontal="center"/>
      <protection/>
    </xf>
    <xf numFmtId="168" fontId="6" fillId="0" borderId="7" xfId="15" applyNumberFormat="1" applyFont="1" applyFill="1" applyBorder="1" applyAlignment="1" applyProtection="1">
      <alignment horizontal="center"/>
      <protection/>
    </xf>
    <xf numFmtId="168" fontId="6" fillId="2" borderId="15" xfId="15" applyNumberFormat="1" applyFont="1" applyFill="1" applyBorder="1" applyAlignment="1" applyProtection="1">
      <alignment horizontal="center"/>
      <protection/>
    </xf>
    <xf numFmtId="168" fontId="6" fillId="2" borderId="0" xfId="15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Border="1" applyAlignment="1">
      <alignment horizontal="center"/>
    </xf>
    <xf numFmtId="166" fontId="0" fillId="0" borderId="7" xfId="21" applyNumberFormat="1" applyFont="1" applyBorder="1" applyAlignment="1">
      <alignment horizontal="center" vertical="center" textRotation="90" wrapText="1"/>
      <protection/>
    </xf>
    <xf numFmtId="166" fontId="6" fillId="2" borderId="10" xfId="21" applyNumberFormat="1" applyFont="1" applyFill="1" applyBorder="1" applyAlignment="1">
      <alignment horizontal="center" vertical="center" textRotation="90" wrapText="1"/>
      <protection/>
    </xf>
    <xf numFmtId="168" fontId="0" fillId="0" borderId="6" xfId="15" applyNumberFormat="1" applyFont="1" applyFill="1" applyBorder="1" applyAlignment="1" applyProtection="1">
      <alignment horizontal="center"/>
      <protection locked="0"/>
    </xf>
    <xf numFmtId="168" fontId="0" fillId="2" borderId="9" xfId="15" applyNumberFormat="1" applyFont="1" applyFill="1" applyBorder="1" applyAlignment="1" applyProtection="1">
      <alignment/>
      <protection locked="0"/>
    </xf>
    <xf numFmtId="168" fontId="6" fillId="0" borderId="11" xfId="15" applyNumberFormat="1" applyFont="1" applyFill="1" applyBorder="1" applyAlignment="1" applyProtection="1">
      <alignment horizontal="center"/>
      <protection/>
    </xf>
    <xf numFmtId="168" fontId="6" fillId="2" borderId="8" xfId="15" applyNumberFormat="1" applyFont="1" applyFill="1" applyBorder="1" applyAlignment="1" applyProtection="1">
      <alignment horizontal="center"/>
      <protection/>
    </xf>
    <xf numFmtId="169" fontId="6" fillId="0" borderId="13" xfId="19" applyFont="1" applyFill="1" applyBorder="1" applyAlignment="1" applyProtection="1">
      <alignment/>
      <protection/>
    </xf>
    <xf numFmtId="169" fontId="6" fillId="0" borderId="19" xfId="19" applyFont="1" applyFill="1" applyBorder="1" applyAlignment="1" applyProtection="1">
      <alignment/>
      <protection/>
    </xf>
    <xf numFmtId="169" fontId="6" fillId="2" borderId="2" xfId="19" applyFont="1" applyFill="1" applyBorder="1" applyAlignment="1" applyProtection="1">
      <alignment/>
      <protection/>
    </xf>
    <xf numFmtId="169" fontId="6" fillId="2" borderId="19" xfId="19" applyFont="1" applyFill="1" applyBorder="1" applyAlignment="1" applyProtection="1">
      <alignment/>
      <protection/>
    </xf>
    <xf numFmtId="164" fontId="5" fillId="0" borderId="1" xfId="0" applyFont="1" applyBorder="1" applyAlignment="1">
      <alignment horizontal="center" vertical="top" wrapText="1"/>
    </xf>
    <xf numFmtId="166" fontId="6" fillId="0" borderId="0" xfId="21" applyNumberFormat="1" applyFont="1" applyFill="1" applyBorder="1" applyAlignment="1">
      <alignment horizontal="center" vertical="center" textRotation="90" wrapText="1"/>
      <protection/>
    </xf>
    <xf numFmtId="166" fontId="0" fillId="0" borderId="11" xfId="21" applyNumberFormat="1" applyFont="1" applyBorder="1" applyAlignment="1">
      <alignment horizontal="center" vertical="center" textRotation="90" wrapText="1"/>
      <protection/>
    </xf>
    <xf numFmtId="166" fontId="0" fillId="0" borderId="8" xfId="21" applyNumberFormat="1" applyFont="1" applyBorder="1" applyAlignment="1">
      <alignment horizontal="center" vertical="center" textRotation="90" wrapText="1"/>
      <protection/>
    </xf>
    <xf numFmtId="168" fontId="0" fillId="0" borderId="10" xfId="15" applyNumberFormat="1" applyFont="1" applyFill="1" applyBorder="1" applyAlignment="1" applyProtection="1">
      <alignment/>
      <protection locked="0"/>
    </xf>
    <xf numFmtId="168" fontId="0" fillId="0" borderId="20" xfId="15" applyNumberFormat="1" applyFont="1" applyFill="1" applyBorder="1" applyAlignment="1" applyProtection="1">
      <alignment/>
      <protection locked="0"/>
    </xf>
    <xf numFmtId="168" fontId="0" fillId="0" borderId="5" xfId="15" applyNumberFormat="1" applyFont="1" applyFill="1" applyBorder="1" applyAlignment="1" applyProtection="1">
      <alignment/>
      <protection locked="0"/>
    </xf>
    <xf numFmtId="164" fontId="6" fillId="0" borderId="0" xfId="0" applyFont="1" applyFill="1" applyBorder="1" applyAlignment="1">
      <alignment/>
    </xf>
    <xf numFmtId="164" fontId="6" fillId="0" borderId="0" xfId="0" applyFont="1" applyBorder="1" applyAlignment="1">
      <alignment horizontal="left"/>
    </xf>
    <xf numFmtId="168" fontId="6" fillId="2" borderId="8" xfId="15" applyNumberFormat="1" applyFont="1" applyFill="1" applyBorder="1" applyAlignment="1" applyProtection="1">
      <alignment/>
      <protection/>
    </xf>
    <xf numFmtId="164" fontId="6" fillId="0" borderId="0" xfId="0" applyFont="1" applyBorder="1" applyAlignment="1">
      <alignment/>
    </xf>
    <xf numFmtId="166" fontId="0" fillId="0" borderId="6" xfId="21" applyNumberFormat="1" applyFont="1" applyBorder="1" applyAlignment="1">
      <alignment horizontal="center" vertical="center" textRotation="90" wrapText="1"/>
      <protection/>
    </xf>
    <xf numFmtId="166" fontId="0" fillId="0" borderId="6" xfId="21" applyNumberFormat="1" applyFont="1" applyBorder="1" applyAlignment="1">
      <alignment horizontal="right" vertical="center" textRotation="90" wrapText="1"/>
      <protection/>
    </xf>
    <xf numFmtId="168" fontId="0" fillId="0" borderId="20" xfId="15" applyNumberFormat="1" applyFont="1" applyFill="1" applyBorder="1" applyAlignment="1" applyProtection="1">
      <alignment/>
      <protection/>
    </xf>
    <xf numFmtId="168" fontId="0" fillId="0" borderId="5" xfId="15" applyNumberFormat="1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 vertical="top" wrapText="1"/>
      <protection/>
    </xf>
    <xf numFmtId="168" fontId="7" fillId="0" borderId="3" xfId="15" applyNumberFormat="1" applyFont="1" applyFill="1" applyBorder="1" applyAlignment="1" applyProtection="1">
      <alignment/>
      <protection/>
    </xf>
    <xf numFmtId="164" fontId="6" fillId="0" borderId="0" xfId="0" applyFont="1" applyFill="1" applyBorder="1" applyAlignment="1" applyProtection="1">
      <alignment horizontal="left"/>
      <protection/>
    </xf>
    <xf numFmtId="164" fontId="5" fillId="0" borderId="0" xfId="0" applyFont="1" applyFill="1" applyBorder="1" applyAlignment="1">
      <alignment horizontal="center" vertical="top" wrapText="1"/>
    </xf>
    <xf numFmtId="164" fontId="6" fillId="0" borderId="0" xfId="0" applyFont="1" applyFill="1" applyBorder="1" applyAlignment="1">
      <alignment horizontal="center" vertical="top"/>
    </xf>
    <xf numFmtId="166" fontId="0" fillId="0" borderId="3" xfId="21" applyNumberFormat="1" applyFont="1" applyFill="1" applyBorder="1" applyAlignment="1" applyProtection="1">
      <alignment horizontal="center" vertical="center" textRotation="90" wrapText="1"/>
      <protection/>
    </xf>
    <xf numFmtId="166" fontId="0" fillId="0" borderId="7" xfId="21" applyNumberFormat="1" applyFont="1" applyFill="1" applyBorder="1" applyAlignment="1">
      <alignment horizontal="center" vertical="center" textRotation="90" wrapText="1"/>
      <protection/>
    </xf>
    <xf numFmtId="166" fontId="0" fillId="0" borderId="3" xfId="21" applyNumberFormat="1" applyFont="1" applyFill="1" applyBorder="1" applyAlignment="1">
      <alignment horizontal="center" vertical="center" textRotation="90" wrapText="1"/>
      <protection/>
    </xf>
    <xf numFmtId="166" fontId="0" fillId="0" borderId="19" xfId="21" applyNumberFormat="1" applyFont="1" applyFill="1" applyBorder="1" applyAlignment="1">
      <alignment horizontal="center" vertical="center" textRotation="90" wrapText="1"/>
      <protection/>
    </xf>
    <xf numFmtId="168" fontId="7" fillId="2" borderId="6" xfId="15" applyNumberFormat="1" applyFont="1" applyFill="1" applyBorder="1" applyAlignment="1" applyProtection="1">
      <alignment/>
      <protection/>
    </xf>
    <xf numFmtId="168" fontId="7" fillId="2" borderId="9" xfId="15" applyNumberFormat="1" applyFont="1" applyFill="1" applyBorder="1" applyAlignment="1" applyProtection="1">
      <alignment/>
      <protection/>
    </xf>
    <xf numFmtId="168" fontId="1" fillId="0" borderId="3" xfId="15" applyNumberFormat="1" applyFont="1" applyFill="1" applyBorder="1" applyAlignment="1" applyProtection="1">
      <alignment/>
      <protection locked="0"/>
    </xf>
    <xf numFmtId="168" fontId="1" fillId="0" borderId="8" xfId="15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>
      <alignment horizontal="center"/>
    </xf>
    <xf numFmtId="164" fontId="0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8" fontId="6" fillId="0" borderId="7" xfId="15" applyNumberFormat="1" applyFont="1" applyFill="1" applyBorder="1" applyAlignment="1" applyProtection="1">
      <alignment/>
      <protection/>
    </xf>
    <xf numFmtId="166" fontId="0" fillId="0" borderId="1" xfId="21" applyNumberFormat="1" applyFont="1" applyFill="1" applyBorder="1" applyAlignment="1">
      <alignment horizontal="right" vertical="center" textRotation="90" wrapText="1"/>
      <protection/>
    </xf>
    <xf numFmtId="166" fontId="0" fillId="0" borderId="6" xfId="21" applyNumberFormat="1" applyFont="1" applyFill="1" applyBorder="1" applyAlignment="1">
      <alignment horizontal="center" vertical="center" textRotation="90" wrapText="1"/>
      <protection/>
    </xf>
    <xf numFmtId="164" fontId="0" fillId="0" borderId="8" xfId="0" applyFont="1" applyBorder="1" applyAlignment="1">
      <alignment/>
    </xf>
    <xf numFmtId="171" fontId="0" fillId="0" borderId="3" xfId="15" applyNumberFormat="1" applyFont="1" applyFill="1" applyBorder="1" applyAlignment="1" applyProtection="1">
      <alignment/>
      <protection/>
    </xf>
    <xf numFmtId="171" fontId="0" fillId="0" borderId="0" xfId="15" applyNumberFormat="1" applyFont="1" applyFill="1" applyBorder="1" applyAlignment="1" applyProtection="1">
      <alignment/>
      <protection/>
    </xf>
    <xf numFmtId="164" fontId="6" fillId="0" borderId="0" xfId="0" applyFont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2" borderId="9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8" fontId="6" fillId="2" borderId="9" xfId="0" applyNumberFormat="1" applyFont="1" applyFill="1" applyBorder="1" applyAlignment="1">
      <alignment/>
    </xf>
    <xf numFmtId="164" fontId="0" fillId="0" borderId="8" xfId="0" applyFont="1" applyBorder="1" applyAlignment="1">
      <alignment horizontal="center"/>
    </xf>
    <xf numFmtId="164" fontId="6" fillId="0" borderId="0" xfId="0" applyFont="1" applyBorder="1" applyAlignment="1" applyProtection="1">
      <alignment horizontal="center" vertical="top"/>
      <protection/>
    </xf>
    <xf numFmtId="164" fontId="0" fillId="0" borderId="0" xfId="0" applyFont="1" applyBorder="1" applyAlignment="1" applyProtection="1">
      <alignment horizontal="center"/>
      <protection/>
    </xf>
    <xf numFmtId="166" fontId="9" fillId="2" borderId="1" xfId="21" applyNumberFormat="1" applyFont="1" applyFill="1" applyBorder="1" applyAlignment="1" applyProtection="1">
      <alignment horizontal="center"/>
      <protection/>
    </xf>
    <xf numFmtId="166" fontId="6" fillId="0" borderId="0" xfId="21" applyNumberFormat="1" applyFont="1" applyFill="1" applyBorder="1" applyAlignment="1" applyProtection="1">
      <alignment horizontal="center"/>
      <protection/>
    </xf>
    <xf numFmtId="166" fontId="9" fillId="2" borderId="13" xfId="21" applyNumberFormat="1" applyFont="1" applyFill="1" applyBorder="1" applyAlignment="1" applyProtection="1">
      <alignment horizontal="center"/>
      <protection/>
    </xf>
    <xf numFmtId="166" fontId="0" fillId="0" borderId="1" xfId="21" applyNumberFormat="1" applyFont="1" applyFill="1" applyBorder="1" applyAlignment="1" applyProtection="1">
      <alignment horizontal="center" vertical="center" textRotation="90" wrapText="1"/>
      <protection/>
    </xf>
    <xf numFmtId="166" fontId="0" fillId="0" borderId="7" xfId="21" applyNumberFormat="1" applyFont="1" applyBorder="1" applyAlignment="1" applyProtection="1">
      <alignment horizontal="center" vertical="center" textRotation="90" wrapText="1"/>
      <protection/>
    </xf>
    <xf numFmtId="166" fontId="6" fillId="2" borderId="6" xfId="21" applyNumberFormat="1" applyFont="1" applyFill="1" applyBorder="1" applyAlignment="1" applyProtection="1">
      <alignment horizontal="center" vertical="center" textRotation="90" wrapText="1"/>
      <protection/>
    </xf>
    <xf numFmtId="166" fontId="0" fillId="0" borderId="0" xfId="21" applyNumberFormat="1" applyFont="1" applyFill="1" applyBorder="1" applyAlignment="1" applyProtection="1">
      <alignment horizontal="center" vertical="center" textRotation="90" wrapText="1"/>
      <protection/>
    </xf>
    <xf numFmtId="166" fontId="6" fillId="2" borderId="1" xfId="21" applyNumberFormat="1" applyFont="1" applyFill="1" applyBorder="1" applyAlignment="1" applyProtection="1">
      <alignment horizontal="center" vertical="center" textRotation="90" wrapText="1"/>
      <protection/>
    </xf>
    <xf numFmtId="166" fontId="6" fillId="2" borderId="10" xfId="21" applyNumberFormat="1" applyFont="1" applyFill="1" applyBorder="1" applyAlignment="1" applyProtection="1">
      <alignment horizontal="center" vertical="center" textRotation="90" wrapText="1"/>
      <protection/>
    </xf>
    <xf numFmtId="166" fontId="0" fillId="0" borderId="19" xfId="21" applyNumberFormat="1" applyFont="1" applyBorder="1" applyAlignment="1" applyProtection="1">
      <alignment horizontal="center" vertical="center" textRotation="90" wrapText="1"/>
      <protection/>
    </xf>
    <xf numFmtId="168" fontId="0" fillId="0" borderId="10" xfId="15" applyNumberFormat="1" applyFont="1" applyFill="1" applyBorder="1" applyAlignment="1" applyProtection="1">
      <alignment horizontal="center"/>
      <protection locked="0"/>
    </xf>
    <xf numFmtId="168" fontId="0" fillId="0" borderId="18" xfId="15" applyNumberFormat="1" applyFont="1" applyFill="1" applyBorder="1" applyAlignment="1" applyProtection="1">
      <alignment horizontal="center"/>
      <protection locked="0"/>
    </xf>
    <xf numFmtId="168" fontId="0" fillId="0" borderId="10" xfId="15" applyNumberFormat="1" applyFont="1" applyFill="1" applyBorder="1" applyAlignment="1" applyProtection="1">
      <alignment/>
      <protection/>
    </xf>
    <xf numFmtId="168" fontId="0" fillId="0" borderId="9" xfId="15" applyNumberFormat="1" applyFont="1" applyFill="1" applyBorder="1" applyAlignment="1" applyProtection="1">
      <alignment/>
      <protection/>
    </xf>
    <xf numFmtId="168" fontId="1" fillId="2" borderId="8" xfId="15" applyNumberFormat="1" applyFont="1" applyFill="1" applyBorder="1" applyAlignment="1" applyProtection="1">
      <alignment horizontal="right"/>
      <protection/>
    </xf>
    <xf numFmtId="168" fontId="0" fillId="0" borderId="14" xfId="15" applyNumberFormat="1" applyFont="1" applyFill="1" applyBorder="1" applyAlignment="1" applyProtection="1">
      <alignment/>
      <protection/>
    </xf>
    <xf numFmtId="168" fontId="1" fillId="0" borderId="11" xfId="15" applyNumberFormat="1" applyFont="1" applyFill="1" applyBorder="1" applyAlignment="1" applyProtection="1">
      <alignment horizontal="center"/>
      <protection locked="0"/>
    </xf>
    <xf numFmtId="168" fontId="1" fillId="0" borderId="3" xfId="15" applyNumberFormat="1" applyFont="1" applyFill="1" applyBorder="1" applyAlignment="1" applyProtection="1">
      <alignment horizontal="center"/>
      <protection locked="0"/>
    </xf>
    <xf numFmtId="168" fontId="1" fillId="0" borderId="0" xfId="15" applyNumberFormat="1" applyFont="1" applyFill="1" applyBorder="1" applyAlignment="1" applyProtection="1">
      <alignment horizontal="center"/>
      <protection locked="0"/>
    </xf>
    <xf numFmtId="168" fontId="1" fillId="0" borderId="11" xfId="15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>
      <alignment/>
    </xf>
    <xf numFmtId="166" fontId="10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STA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AC0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\students\yuyang2\Downloads\Coop%20Stats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%20Financial%20Services\Katrina%20G\KatrinaG\2011%20Statistics\June%202011%20Statistics%20Summary2%20-%20Financ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s 2012"/>
      <sheetName val="2011 Membership"/>
      <sheetName val="2012 Membership"/>
      <sheetName val="2012 Finance"/>
    </sheetNames>
    <sheetDataSet>
      <sheetData sheetId="3">
        <row r="4">
          <cell r="A4" t="str">
            <v>Hikurangi Christian Fellowship</v>
          </cell>
          <cell r="D4">
            <v>3883</v>
          </cell>
          <cell r="E4">
            <v>0</v>
          </cell>
          <cell r="F4">
            <v>30744</v>
          </cell>
          <cell r="H4">
            <v>182000</v>
          </cell>
          <cell r="I4">
            <v>268000</v>
          </cell>
          <cell r="J4">
            <v>22</v>
          </cell>
          <cell r="K4">
            <v>231</v>
          </cell>
          <cell r="L4">
            <v>0</v>
          </cell>
          <cell r="O4">
            <v>127</v>
          </cell>
          <cell r="P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9227</v>
          </cell>
          <cell r="AB4">
            <v>0</v>
          </cell>
          <cell r="AC4">
            <v>0</v>
          </cell>
          <cell r="AE4">
            <v>0</v>
          </cell>
          <cell r="AF4">
            <v>0</v>
          </cell>
          <cell r="AG4">
            <v>1354</v>
          </cell>
          <cell r="AH4">
            <v>8557</v>
          </cell>
          <cell r="AI4">
            <v>0</v>
          </cell>
          <cell r="AL4">
            <v>2510</v>
          </cell>
          <cell r="AM4">
            <v>600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S4">
            <v>0</v>
          </cell>
          <cell r="AT4">
            <v>1730</v>
          </cell>
          <cell r="AU4">
            <v>0</v>
          </cell>
          <cell r="AX4">
            <v>92</v>
          </cell>
          <cell r="AY4">
            <v>0</v>
          </cell>
          <cell r="AZ4">
            <v>0</v>
          </cell>
          <cell r="BA4">
            <v>0</v>
          </cell>
          <cell r="BB4">
            <v>20097</v>
          </cell>
          <cell r="BC4">
            <v>300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127</v>
          </cell>
          <cell r="BL4">
            <v>1097</v>
          </cell>
        </row>
        <row r="5">
          <cell r="A5" t="str">
            <v>Kaeo Kerikeri Union Parish</v>
          </cell>
          <cell r="D5">
            <v>4654</v>
          </cell>
          <cell r="E5">
            <v>0</v>
          </cell>
          <cell r="F5">
            <v>0</v>
          </cell>
          <cell r="H5">
            <v>1480000</v>
          </cell>
          <cell r="I5">
            <v>0</v>
          </cell>
          <cell r="J5">
            <v>0</v>
          </cell>
          <cell r="K5">
            <v>2791</v>
          </cell>
          <cell r="L5">
            <v>4283731</v>
          </cell>
          <cell r="O5">
            <v>30974</v>
          </cell>
          <cell r="P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38206</v>
          </cell>
          <cell r="AB5">
            <v>4034</v>
          </cell>
          <cell r="AC5">
            <v>0</v>
          </cell>
          <cell r="AE5">
            <v>0</v>
          </cell>
          <cell r="AF5">
            <v>0</v>
          </cell>
          <cell r="AG5">
            <v>209672</v>
          </cell>
          <cell r="AH5">
            <v>1027</v>
          </cell>
          <cell r="AI5">
            <v>10538</v>
          </cell>
          <cell r="AL5">
            <v>0</v>
          </cell>
          <cell r="AM5">
            <v>0</v>
          </cell>
          <cell r="AN5">
            <v>70601</v>
          </cell>
          <cell r="AO5">
            <v>0</v>
          </cell>
          <cell r="AP5">
            <v>0</v>
          </cell>
          <cell r="AQ5">
            <v>0</v>
          </cell>
          <cell r="AS5">
            <v>0</v>
          </cell>
          <cell r="AT5">
            <v>0</v>
          </cell>
          <cell r="AU5">
            <v>0</v>
          </cell>
          <cell r="AX5">
            <v>533</v>
          </cell>
          <cell r="AY5">
            <v>0</v>
          </cell>
          <cell r="AZ5">
            <v>0</v>
          </cell>
          <cell r="BA5">
            <v>0</v>
          </cell>
          <cell r="BB5">
            <v>16795</v>
          </cell>
          <cell r="BC5">
            <v>5600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L5">
            <v>15443</v>
          </cell>
        </row>
        <row r="6">
          <cell r="A6" t="str">
            <v>Kaikohe Union</v>
          </cell>
          <cell r="D6">
            <v>27525</v>
          </cell>
          <cell r="E6">
            <v>0</v>
          </cell>
          <cell r="F6">
            <v>0</v>
          </cell>
          <cell r="H6">
            <v>238000</v>
          </cell>
          <cell r="I6">
            <v>646000</v>
          </cell>
          <cell r="J6">
            <v>1000</v>
          </cell>
          <cell r="K6">
            <v>0</v>
          </cell>
          <cell r="L6">
            <v>29506</v>
          </cell>
          <cell r="O6">
            <v>10000</v>
          </cell>
          <cell r="P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31899</v>
          </cell>
          <cell r="AB6">
            <v>0</v>
          </cell>
          <cell r="AC6">
            <v>0</v>
          </cell>
          <cell r="AE6">
            <v>1000</v>
          </cell>
          <cell r="AF6">
            <v>0</v>
          </cell>
          <cell r="AG6">
            <v>1176</v>
          </cell>
          <cell r="AH6">
            <v>20330</v>
          </cell>
          <cell r="AI6">
            <v>63261</v>
          </cell>
          <cell r="AL6">
            <v>1460</v>
          </cell>
          <cell r="AM6">
            <v>0</v>
          </cell>
          <cell r="AN6">
            <v>29780</v>
          </cell>
          <cell r="AO6">
            <v>1658</v>
          </cell>
          <cell r="AP6">
            <v>0</v>
          </cell>
          <cell r="AQ6">
            <v>200</v>
          </cell>
          <cell r="AS6">
            <v>0</v>
          </cell>
          <cell r="AT6">
            <v>143</v>
          </cell>
          <cell r="AU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34956</v>
          </cell>
          <cell r="BC6">
            <v>2034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L6">
            <v>25095</v>
          </cell>
        </row>
        <row r="7">
          <cell r="A7" t="str">
            <v>Kaitaia Union Parish</v>
          </cell>
          <cell r="D7">
            <v>8277</v>
          </cell>
          <cell r="E7">
            <v>0</v>
          </cell>
          <cell r="F7">
            <v>0</v>
          </cell>
          <cell r="H7">
            <v>434000</v>
          </cell>
          <cell r="I7">
            <v>913000</v>
          </cell>
          <cell r="J7">
            <v>2650</v>
          </cell>
          <cell r="K7">
            <v>20000</v>
          </cell>
          <cell r="L7">
            <v>255792</v>
          </cell>
          <cell r="O7">
            <v>0</v>
          </cell>
          <cell r="P7">
            <v>0</v>
          </cell>
          <cell r="W7">
            <v>1000</v>
          </cell>
          <cell r="X7">
            <v>0</v>
          </cell>
          <cell r="Y7">
            <v>28034</v>
          </cell>
          <cell r="Z7">
            <v>0</v>
          </cell>
          <cell r="AA7">
            <v>37720</v>
          </cell>
          <cell r="AB7">
            <v>161</v>
          </cell>
          <cell r="AC7">
            <v>0</v>
          </cell>
          <cell r="AE7">
            <v>0</v>
          </cell>
          <cell r="AF7">
            <v>0</v>
          </cell>
          <cell r="AG7">
            <v>12677</v>
          </cell>
          <cell r="AH7">
            <v>4523</v>
          </cell>
          <cell r="AI7">
            <v>2887</v>
          </cell>
          <cell r="AL7">
            <v>611</v>
          </cell>
          <cell r="AM7">
            <v>2400</v>
          </cell>
          <cell r="AN7">
            <v>36570</v>
          </cell>
          <cell r="AO7">
            <v>3326</v>
          </cell>
          <cell r="AP7">
            <v>0</v>
          </cell>
          <cell r="AQ7">
            <v>4011</v>
          </cell>
          <cell r="AS7">
            <v>2207</v>
          </cell>
          <cell r="AT7">
            <v>0</v>
          </cell>
          <cell r="AU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20482</v>
          </cell>
          <cell r="BC7">
            <v>4000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L7">
            <v>7181</v>
          </cell>
        </row>
        <row r="8">
          <cell r="A8" t="str">
            <v>Bay of Islands Uniting Parish</v>
          </cell>
          <cell r="D8">
            <v>52737</v>
          </cell>
          <cell r="E8">
            <v>0</v>
          </cell>
          <cell r="F8">
            <v>0</v>
          </cell>
          <cell r="H8">
            <v>604000</v>
          </cell>
          <cell r="I8">
            <v>429044</v>
          </cell>
          <cell r="J8">
            <v>0</v>
          </cell>
          <cell r="K8">
            <v>59607</v>
          </cell>
          <cell r="L8">
            <v>0</v>
          </cell>
          <cell r="O8">
            <v>637</v>
          </cell>
          <cell r="P8">
            <v>0</v>
          </cell>
          <cell r="W8">
            <v>0</v>
          </cell>
          <cell r="X8">
            <v>0</v>
          </cell>
          <cell r="Y8">
            <v>20765</v>
          </cell>
          <cell r="Z8">
            <v>0</v>
          </cell>
          <cell r="AA8">
            <v>15599</v>
          </cell>
          <cell r="AB8">
            <v>1753</v>
          </cell>
          <cell r="AC8">
            <v>641</v>
          </cell>
          <cell r="AE8">
            <v>0</v>
          </cell>
          <cell r="AF8">
            <v>400</v>
          </cell>
          <cell r="AG8">
            <v>1136</v>
          </cell>
          <cell r="AH8">
            <v>3461</v>
          </cell>
          <cell r="AI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  <cell r="AT8">
            <v>0</v>
          </cell>
          <cell r="AU8">
            <v>2948</v>
          </cell>
          <cell r="AX8">
            <v>15808</v>
          </cell>
          <cell r="AY8">
            <v>0</v>
          </cell>
          <cell r="AZ8">
            <v>8183</v>
          </cell>
          <cell r="BA8">
            <v>14733</v>
          </cell>
          <cell r="BB8">
            <v>41672</v>
          </cell>
          <cell r="BC8">
            <v>3578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L8">
            <v>5292</v>
          </cell>
        </row>
        <row r="9">
          <cell r="A9" t="str">
            <v>Otamatea</v>
          </cell>
          <cell r="D9">
            <v>2533</v>
          </cell>
          <cell r="E9">
            <v>0</v>
          </cell>
          <cell r="F9">
            <v>5081</v>
          </cell>
          <cell r="H9">
            <v>215000</v>
          </cell>
          <cell r="I9">
            <v>530000</v>
          </cell>
          <cell r="J9">
            <v>3000</v>
          </cell>
          <cell r="K9">
            <v>100</v>
          </cell>
          <cell r="L9">
            <v>76831</v>
          </cell>
          <cell r="O9">
            <v>0</v>
          </cell>
          <cell r="P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45572</v>
          </cell>
          <cell r="AB9">
            <v>1935</v>
          </cell>
          <cell r="AC9">
            <v>0</v>
          </cell>
          <cell r="AE9">
            <v>0</v>
          </cell>
          <cell r="AF9">
            <v>0</v>
          </cell>
          <cell r="AG9">
            <v>5804</v>
          </cell>
          <cell r="AH9">
            <v>685</v>
          </cell>
          <cell r="AI9">
            <v>28850</v>
          </cell>
          <cell r="AL9">
            <v>120</v>
          </cell>
          <cell r="AM9">
            <v>1135</v>
          </cell>
          <cell r="AN9">
            <v>53738</v>
          </cell>
          <cell r="AO9">
            <v>2622</v>
          </cell>
          <cell r="AP9">
            <v>4334</v>
          </cell>
          <cell r="AQ9">
            <v>0</v>
          </cell>
          <cell r="AS9">
            <v>0</v>
          </cell>
          <cell r="AT9">
            <v>0</v>
          </cell>
          <cell r="AU9">
            <v>384</v>
          </cell>
          <cell r="AX9">
            <v>0</v>
          </cell>
          <cell r="AY9">
            <v>34</v>
          </cell>
          <cell r="AZ9">
            <v>0</v>
          </cell>
          <cell r="BA9">
            <v>0</v>
          </cell>
          <cell r="BB9">
            <v>11301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50</v>
          </cell>
          <cell r="BL9">
            <v>8185</v>
          </cell>
        </row>
        <row r="10">
          <cell r="A10" t="str">
            <v>Ruawai Cooperating Parish</v>
          </cell>
          <cell r="D10">
            <v>44000</v>
          </cell>
          <cell r="E10">
            <v>0</v>
          </cell>
          <cell r="F10">
            <v>0</v>
          </cell>
          <cell r="H10">
            <v>179000</v>
          </cell>
          <cell r="I10">
            <v>398000</v>
          </cell>
          <cell r="J10">
            <v>0</v>
          </cell>
          <cell r="K10">
            <v>0</v>
          </cell>
          <cell r="L10">
            <v>0</v>
          </cell>
          <cell r="O10">
            <v>0</v>
          </cell>
          <cell r="P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56000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9000</v>
          </cell>
          <cell r="AH10">
            <v>0</v>
          </cell>
          <cell r="AI10">
            <v>10000</v>
          </cell>
          <cell r="AL10">
            <v>0</v>
          </cell>
          <cell r="AM10">
            <v>0</v>
          </cell>
          <cell r="AN10">
            <v>44566</v>
          </cell>
          <cell r="AO10">
            <v>7239</v>
          </cell>
          <cell r="AP10">
            <v>0</v>
          </cell>
          <cell r="AQ10">
            <v>860</v>
          </cell>
          <cell r="AS10">
            <v>0</v>
          </cell>
          <cell r="AT10">
            <v>0</v>
          </cell>
          <cell r="AU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12574</v>
          </cell>
          <cell r="BC10">
            <v>3100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532</v>
          </cell>
          <cell r="BL10">
            <v>8129</v>
          </cell>
        </row>
        <row r="11">
          <cell r="A11" t="str">
            <v>Wellsford Cooperating Parish</v>
          </cell>
          <cell r="D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O11">
            <v>0</v>
          </cell>
          <cell r="P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  <cell r="AT11">
            <v>0</v>
          </cell>
          <cell r="AU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L11">
            <v>0</v>
          </cell>
        </row>
        <row r="12">
          <cell r="A12" t="str">
            <v>St Johns and Raumanga Cooperating Parish</v>
          </cell>
          <cell r="D12">
            <v>50069</v>
          </cell>
          <cell r="E12">
            <v>0</v>
          </cell>
          <cell r="F12">
            <v>32500</v>
          </cell>
          <cell r="H12">
            <v>0</v>
          </cell>
          <cell r="I12">
            <v>6417150</v>
          </cell>
          <cell r="J12">
            <v>1345</v>
          </cell>
          <cell r="K12">
            <v>4343</v>
          </cell>
          <cell r="L12">
            <v>0</v>
          </cell>
          <cell r="O12">
            <v>5108</v>
          </cell>
          <cell r="P12">
            <v>37149</v>
          </cell>
          <cell r="W12">
            <v>0</v>
          </cell>
          <cell r="X12">
            <v>0</v>
          </cell>
          <cell r="Y12">
            <v>14625</v>
          </cell>
          <cell r="Z12">
            <v>0</v>
          </cell>
          <cell r="AA12">
            <v>35723</v>
          </cell>
          <cell r="AB12">
            <v>0</v>
          </cell>
          <cell r="AC12">
            <v>5182</v>
          </cell>
          <cell r="AE12">
            <v>0</v>
          </cell>
          <cell r="AF12">
            <v>0</v>
          </cell>
          <cell r="AG12">
            <v>2179</v>
          </cell>
          <cell r="AH12">
            <v>146886</v>
          </cell>
          <cell r="AI12">
            <v>987</v>
          </cell>
          <cell r="AL12">
            <v>2000</v>
          </cell>
          <cell r="AM12">
            <v>0</v>
          </cell>
          <cell r="AN12">
            <v>55937</v>
          </cell>
          <cell r="AO12">
            <v>338</v>
          </cell>
          <cell r="AP12">
            <v>4257</v>
          </cell>
          <cell r="AQ12">
            <v>3410</v>
          </cell>
          <cell r="AS12">
            <v>19246</v>
          </cell>
          <cell r="AT12">
            <v>0</v>
          </cell>
          <cell r="AU12">
            <v>419</v>
          </cell>
          <cell r="AX12">
            <v>0</v>
          </cell>
          <cell r="AY12">
            <v>1425</v>
          </cell>
          <cell r="AZ12">
            <v>0</v>
          </cell>
          <cell r="BA12">
            <v>0</v>
          </cell>
          <cell r="BB12">
            <v>79797</v>
          </cell>
          <cell r="BC12">
            <v>5860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L12">
            <v>13377</v>
          </cell>
        </row>
        <row r="13">
          <cell r="A13" t="str">
            <v>St Andrew's Uniting Whangarei</v>
          </cell>
          <cell r="D13">
            <v>147043</v>
          </cell>
          <cell r="E13">
            <v>0</v>
          </cell>
          <cell r="F13">
            <v>1370086</v>
          </cell>
          <cell r="H13">
            <v>2325000</v>
          </cell>
          <cell r="I13">
            <v>1334042</v>
          </cell>
          <cell r="J13">
            <v>81883</v>
          </cell>
          <cell r="K13">
            <v>2756</v>
          </cell>
          <cell r="L13">
            <v>0</v>
          </cell>
          <cell r="O13">
            <v>12815</v>
          </cell>
          <cell r="P13">
            <v>0</v>
          </cell>
          <cell r="W13">
            <v>0</v>
          </cell>
          <cell r="X13">
            <v>35098</v>
          </cell>
          <cell r="Y13">
            <v>0</v>
          </cell>
          <cell r="Z13">
            <v>0</v>
          </cell>
          <cell r="AA13">
            <v>227142</v>
          </cell>
          <cell r="AB13">
            <v>11407</v>
          </cell>
          <cell r="AC13">
            <v>0</v>
          </cell>
          <cell r="AE13">
            <v>0</v>
          </cell>
          <cell r="AF13">
            <v>0</v>
          </cell>
          <cell r="AG13">
            <v>75951</v>
          </cell>
          <cell r="AH13">
            <v>63646</v>
          </cell>
          <cell r="AI13">
            <v>25946</v>
          </cell>
          <cell r="AL13">
            <v>10952</v>
          </cell>
          <cell r="AM13">
            <v>0</v>
          </cell>
          <cell r="AN13">
            <v>66048</v>
          </cell>
          <cell r="AO13">
            <v>1948</v>
          </cell>
          <cell r="AP13">
            <v>27647</v>
          </cell>
          <cell r="AQ13">
            <v>3421</v>
          </cell>
          <cell r="AS13">
            <v>172748</v>
          </cell>
          <cell r="AT13">
            <v>4945</v>
          </cell>
          <cell r="AU13">
            <v>8564</v>
          </cell>
          <cell r="AX13">
            <v>29329</v>
          </cell>
          <cell r="AY13">
            <v>0</v>
          </cell>
          <cell r="AZ13">
            <v>0</v>
          </cell>
          <cell r="BA13">
            <v>0</v>
          </cell>
          <cell r="BB13">
            <v>90825</v>
          </cell>
          <cell r="BC13">
            <v>15510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5370</v>
          </cell>
          <cell r="BJ13">
            <v>1593</v>
          </cell>
          <cell r="BL13">
            <v>73939</v>
          </cell>
        </row>
        <row r="14">
          <cell r="A14" t="str">
            <v>Whangarei Uniting</v>
          </cell>
          <cell r="D14">
            <v>125149</v>
          </cell>
          <cell r="E14">
            <v>0</v>
          </cell>
          <cell r="F14">
            <v>2651</v>
          </cell>
          <cell r="H14">
            <v>0</v>
          </cell>
          <cell r="I14">
            <v>614094</v>
          </cell>
          <cell r="J14">
            <v>17454</v>
          </cell>
          <cell r="K14">
            <v>53967</v>
          </cell>
          <cell r="L14">
            <v>0</v>
          </cell>
          <cell r="O14">
            <v>257</v>
          </cell>
          <cell r="P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48491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3375</v>
          </cell>
          <cell r="AH14">
            <v>10764</v>
          </cell>
          <cell r="AI14">
            <v>3513</v>
          </cell>
          <cell r="AL14">
            <v>0</v>
          </cell>
          <cell r="AM14">
            <v>0</v>
          </cell>
          <cell r="AN14">
            <v>44480</v>
          </cell>
          <cell r="AO14">
            <v>2075</v>
          </cell>
          <cell r="AP14">
            <v>0</v>
          </cell>
          <cell r="AQ14">
            <v>333</v>
          </cell>
          <cell r="AS14">
            <v>0</v>
          </cell>
          <cell r="AT14">
            <v>0</v>
          </cell>
          <cell r="AU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12876</v>
          </cell>
          <cell r="BC14">
            <v>2280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4108</v>
          </cell>
          <cell r="BJ14">
            <v>0</v>
          </cell>
          <cell r="BL14">
            <v>16667</v>
          </cell>
        </row>
        <row r="15">
          <cell r="A15" t="str">
            <v>Whangarei Uniting St James Onerahi</v>
          </cell>
          <cell r="D15">
            <v>12233</v>
          </cell>
          <cell r="E15">
            <v>0</v>
          </cell>
          <cell r="F15">
            <v>1239</v>
          </cell>
          <cell r="H15">
            <v>0</v>
          </cell>
          <cell r="I15">
            <v>0</v>
          </cell>
          <cell r="J15">
            <v>1417</v>
          </cell>
          <cell r="K15">
            <v>17827</v>
          </cell>
          <cell r="L15">
            <v>462757</v>
          </cell>
          <cell r="O15">
            <v>2011</v>
          </cell>
          <cell r="P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44543</v>
          </cell>
          <cell r="AB15">
            <v>0</v>
          </cell>
          <cell r="AC15">
            <v>932</v>
          </cell>
          <cell r="AE15">
            <v>0</v>
          </cell>
          <cell r="AF15">
            <v>0</v>
          </cell>
          <cell r="AG15">
            <v>22183</v>
          </cell>
          <cell r="AH15">
            <v>0</v>
          </cell>
          <cell r="AI15">
            <v>6734</v>
          </cell>
          <cell r="AL15">
            <v>1000</v>
          </cell>
          <cell r="AM15">
            <v>1200</v>
          </cell>
          <cell r="AN15">
            <v>33371</v>
          </cell>
          <cell r="AO15">
            <v>4479</v>
          </cell>
          <cell r="AP15">
            <v>0</v>
          </cell>
          <cell r="AQ15">
            <v>1841</v>
          </cell>
          <cell r="AS15">
            <v>2340</v>
          </cell>
          <cell r="AT15">
            <v>0</v>
          </cell>
          <cell r="AU15">
            <v>0</v>
          </cell>
          <cell r="AX15">
            <v>4031</v>
          </cell>
          <cell r="AY15">
            <v>0</v>
          </cell>
          <cell r="AZ15">
            <v>0</v>
          </cell>
          <cell r="BA15">
            <v>0</v>
          </cell>
          <cell r="BB15">
            <v>7028</v>
          </cell>
          <cell r="BC15">
            <v>4200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574</v>
          </cell>
          <cell r="BL15">
            <v>14731</v>
          </cell>
        </row>
        <row r="16">
          <cell r="A16" t="str">
            <v>Tutukaka Coast</v>
          </cell>
          <cell r="D16">
            <v>3848</v>
          </cell>
          <cell r="E16">
            <v>0</v>
          </cell>
          <cell r="F16">
            <v>0</v>
          </cell>
          <cell r="H16">
            <v>0</v>
          </cell>
          <cell r="I16">
            <v>175000</v>
          </cell>
          <cell r="J16">
            <v>0</v>
          </cell>
          <cell r="K16">
            <v>0</v>
          </cell>
          <cell r="L16">
            <v>23967</v>
          </cell>
          <cell r="O16">
            <v>0</v>
          </cell>
          <cell r="P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9513</v>
          </cell>
          <cell r="AB16">
            <v>769</v>
          </cell>
          <cell r="AC16">
            <v>972</v>
          </cell>
          <cell r="AE16">
            <v>0</v>
          </cell>
          <cell r="AF16">
            <v>0</v>
          </cell>
          <cell r="AG16">
            <v>605</v>
          </cell>
          <cell r="AH16">
            <v>0</v>
          </cell>
          <cell r="AI16">
            <v>0</v>
          </cell>
          <cell r="AL16">
            <v>1967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S16">
            <v>0</v>
          </cell>
          <cell r="AT16">
            <v>404</v>
          </cell>
          <cell r="AU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1306</v>
          </cell>
          <cell r="BC16">
            <v>1500</v>
          </cell>
          <cell r="BD16">
            <v>5697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267</v>
          </cell>
          <cell r="BL16">
            <v>2106</v>
          </cell>
        </row>
        <row r="17">
          <cell r="A17" t="str">
            <v>Avondale Union Parish</v>
          </cell>
          <cell r="D17">
            <v>207536</v>
          </cell>
          <cell r="E17">
            <v>0</v>
          </cell>
          <cell r="F17">
            <v>2409</v>
          </cell>
          <cell r="H17">
            <v>660000</v>
          </cell>
          <cell r="I17">
            <v>621336</v>
          </cell>
          <cell r="J17">
            <v>2095</v>
          </cell>
          <cell r="K17">
            <v>150681</v>
          </cell>
          <cell r="L17">
            <v>0</v>
          </cell>
          <cell r="O17">
            <v>1598</v>
          </cell>
          <cell r="P17">
            <v>0</v>
          </cell>
          <cell r="W17">
            <v>0</v>
          </cell>
          <cell r="X17">
            <v>42026</v>
          </cell>
          <cell r="Y17">
            <v>0</v>
          </cell>
          <cell r="Z17">
            <v>0</v>
          </cell>
          <cell r="AA17">
            <v>197262</v>
          </cell>
          <cell r="AB17">
            <v>594</v>
          </cell>
          <cell r="AC17">
            <v>0</v>
          </cell>
          <cell r="AE17">
            <v>96808</v>
          </cell>
          <cell r="AF17">
            <v>640</v>
          </cell>
          <cell r="AG17">
            <v>1712</v>
          </cell>
          <cell r="AH17">
            <v>64813</v>
          </cell>
          <cell r="AI17">
            <v>57795</v>
          </cell>
          <cell r="AL17">
            <v>12284</v>
          </cell>
          <cell r="AM17">
            <v>0</v>
          </cell>
          <cell r="AN17">
            <v>98824</v>
          </cell>
          <cell r="AO17">
            <v>2321</v>
          </cell>
          <cell r="AP17">
            <v>0</v>
          </cell>
          <cell r="AQ17">
            <v>522</v>
          </cell>
          <cell r="AS17">
            <v>6011</v>
          </cell>
          <cell r="AT17">
            <v>0</v>
          </cell>
          <cell r="AU17">
            <v>0</v>
          </cell>
          <cell r="AX17">
            <v>25854</v>
          </cell>
          <cell r="AY17">
            <v>0</v>
          </cell>
          <cell r="AZ17">
            <v>0</v>
          </cell>
          <cell r="BA17">
            <v>0</v>
          </cell>
          <cell r="BB17">
            <v>41178</v>
          </cell>
          <cell r="BC17">
            <v>12440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5925</v>
          </cell>
          <cell r="BI17">
            <v>4616</v>
          </cell>
          <cell r="BJ17">
            <v>0</v>
          </cell>
          <cell r="BL17">
            <v>161994</v>
          </cell>
        </row>
        <row r="18">
          <cell r="A18" t="str">
            <v>St Austell's Uniting Congregation New Lynn</v>
          </cell>
          <cell r="D18">
            <v>20047</v>
          </cell>
          <cell r="E18">
            <v>0</v>
          </cell>
          <cell r="F18">
            <v>0</v>
          </cell>
          <cell r="H18">
            <v>705000</v>
          </cell>
          <cell r="I18">
            <v>990000</v>
          </cell>
          <cell r="J18">
            <v>2000</v>
          </cell>
          <cell r="K18">
            <v>0</v>
          </cell>
          <cell r="L18">
            <v>68363</v>
          </cell>
          <cell r="O18">
            <v>0</v>
          </cell>
          <cell r="P18">
            <v>0</v>
          </cell>
          <cell r="W18">
            <v>0</v>
          </cell>
          <cell r="X18">
            <v>0</v>
          </cell>
          <cell r="Y18">
            <v>32684</v>
          </cell>
          <cell r="Z18">
            <v>0</v>
          </cell>
          <cell r="AA18">
            <v>31737</v>
          </cell>
          <cell r="AB18">
            <v>5608</v>
          </cell>
          <cell r="AC18">
            <v>0</v>
          </cell>
          <cell r="AE18">
            <v>0</v>
          </cell>
          <cell r="AF18">
            <v>0</v>
          </cell>
          <cell r="AG18">
            <v>1683</v>
          </cell>
          <cell r="AH18">
            <v>26270</v>
          </cell>
          <cell r="AI18">
            <v>131</v>
          </cell>
          <cell r="AL18">
            <v>0</v>
          </cell>
          <cell r="AM18">
            <v>0</v>
          </cell>
          <cell r="AN18">
            <v>22691</v>
          </cell>
          <cell r="AO18">
            <v>1730</v>
          </cell>
          <cell r="AP18">
            <v>0</v>
          </cell>
          <cell r="AQ18">
            <v>1202</v>
          </cell>
          <cell r="AS18">
            <v>0</v>
          </cell>
          <cell r="AT18">
            <v>0</v>
          </cell>
          <cell r="AU18">
            <v>1013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35418</v>
          </cell>
          <cell r="BC18">
            <v>2500</v>
          </cell>
          <cell r="BD18">
            <v>0</v>
          </cell>
          <cell r="BE18">
            <v>0</v>
          </cell>
          <cell r="BF18">
            <v>0</v>
          </cell>
          <cell r="BG18">
            <v>192</v>
          </cell>
          <cell r="BH18">
            <v>900</v>
          </cell>
          <cell r="BI18">
            <v>0</v>
          </cell>
          <cell r="BJ18">
            <v>0</v>
          </cell>
          <cell r="BL18">
            <v>12179</v>
          </cell>
        </row>
        <row r="19">
          <cell r="A19" t="str">
            <v>Onehunga Co-operating Parish</v>
          </cell>
          <cell r="D19">
            <v>4559</v>
          </cell>
          <cell r="E19">
            <v>0</v>
          </cell>
          <cell r="F19">
            <v>500</v>
          </cell>
          <cell r="H19">
            <v>4060000</v>
          </cell>
          <cell r="I19">
            <v>3335000</v>
          </cell>
          <cell r="J19">
            <v>2000</v>
          </cell>
          <cell r="K19">
            <v>711190</v>
          </cell>
          <cell r="L19">
            <v>12000</v>
          </cell>
          <cell r="O19">
            <v>6516</v>
          </cell>
          <cell r="P19">
            <v>0</v>
          </cell>
          <cell r="W19">
            <v>0</v>
          </cell>
          <cell r="X19">
            <v>14075</v>
          </cell>
          <cell r="Y19">
            <v>0</v>
          </cell>
          <cell r="Z19">
            <v>0</v>
          </cell>
          <cell r="AA19">
            <v>137050</v>
          </cell>
          <cell r="AB19">
            <v>3659</v>
          </cell>
          <cell r="AC19">
            <v>57359</v>
          </cell>
          <cell r="AE19">
            <v>0</v>
          </cell>
          <cell r="AF19">
            <v>0</v>
          </cell>
          <cell r="AG19">
            <v>77</v>
          </cell>
          <cell r="AH19">
            <v>39042</v>
          </cell>
          <cell r="AI19">
            <v>10000</v>
          </cell>
          <cell r="AL19">
            <v>0</v>
          </cell>
          <cell r="AM19">
            <v>0</v>
          </cell>
          <cell r="AN19">
            <v>88903</v>
          </cell>
          <cell r="AO19">
            <v>9223</v>
          </cell>
          <cell r="AP19">
            <v>20080</v>
          </cell>
          <cell r="AQ19">
            <v>8444</v>
          </cell>
          <cell r="AS19">
            <v>32528</v>
          </cell>
          <cell r="AT19">
            <v>0</v>
          </cell>
          <cell r="AU19">
            <v>0</v>
          </cell>
          <cell r="AX19">
            <v>0</v>
          </cell>
          <cell r="AY19">
            <v>2765</v>
          </cell>
          <cell r="AZ19">
            <v>0</v>
          </cell>
          <cell r="BA19">
            <v>0</v>
          </cell>
          <cell r="BB19">
            <v>63195</v>
          </cell>
          <cell r="BC19">
            <v>9254</v>
          </cell>
          <cell r="BD19">
            <v>0</v>
          </cell>
          <cell r="BE19">
            <v>0</v>
          </cell>
          <cell r="BF19">
            <v>0</v>
          </cell>
          <cell r="BG19">
            <v>813</v>
          </cell>
          <cell r="BH19">
            <v>5204</v>
          </cell>
          <cell r="BI19">
            <v>0</v>
          </cell>
          <cell r="BJ19">
            <v>0</v>
          </cell>
          <cell r="BL19">
            <v>16438</v>
          </cell>
        </row>
        <row r="20">
          <cell r="A20" t="str">
            <v>Lynfield Community Church</v>
          </cell>
          <cell r="D20">
            <v>21992</v>
          </cell>
          <cell r="E20">
            <v>0</v>
          </cell>
          <cell r="F20">
            <v>2269</v>
          </cell>
          <cell r="H20">
            <v>164807</v>
          </cell>
          <cell r="I20">
            <v>931768</v>
          </cell>
          <cell r="J20">
            <v>23545</v>
          </cell>
          <cell r="K20">
            <v>0</v>
          </cell>
          <cell r="L20">
            <v>0</v>
          </cell>
          <cell r="O20">
            <v>4146</v>
          </cell>
          <cell r="P20">
            <v>0</v>
          </cell>
          <cell r="W20">
            <v>0</v>
          </cell>
          <cell r="X20">
            <v>0</v>
          </cell>
          <cell r="Y20">
            <v>14919</v>
          </cell>
          <cell r="Z20">
            <v>0</v>
          </cell>
          <cell r="AA20">
            <v>71895</v>
          </cell>
          <cell r="AB20">
            <v>6645</v>
          </cell>
          <cell r="AC20">
            <v>390</v>
          </cell>
          <cell r="AE20">
            <v>0</v>
          </cell>
          <cell r="AF20">
            <v>0</v>
          </cell>
          <cell r="AG20">
            <v>485</v>
          </cell>
          <cell r="AH20">
            <v>0</v>
          </cell>
          <cell r="AI20">
            <v>0</v>
          </cell>
          <cell r="AL20">
            <v>3632</v>
          </cell>
          <cell r="AM20">
            <v>9318</v>
          </cell>
          <cell r="AN20">
            <v>47045</v>
          </cell>
          <cell r="AO20">
            <v>228</v>
          </cell>
          <cell r="AP20">
            <v>0</v>
          </cell>
          <cell r="AQ20">
            <v>441</v>
          </cell>
          <cell r="AS20">
            <v>4386</v>
          </cell>
          <cell r="AT20">
            <v>0</v>
          </cell>
          <cell r="AU20">
            <v>0</v>
          </cell>
          <cell r="AX20">
            <v>0</v>
          </cell>
          <cell r="AY20">
            <v>0</v>
          </cell>
          <cell r="AZ20">
            <v>6747</v>
          </cell>
          <cell r="BA20">
            <v>0</v>
          </cell>
          <cell r="BB20">
            <v>20784</v>
          </cell>
          <cell r="BC20">
            <v>0</v>
          </cell>
          <cell r="BD20">
            <v>1500</v>
          </cell>
          <cell r="BE20">
            <v>0</v>
          </cell>
          <cell r="BF20">
            <v>0</v>
          </cell>
          <cell r="BG20">
            <v>1500</v>
          </cell>
          <cell r="BH20">
            <v>0</v>
          </cell>
          <cell r="BI20">
            <v>0</v>
          </cell>
          <cell r="BJ20">
            <v>0</v>
          </cell>
          <cell r="BL20">
            <v>3999</v>
          </cell>
        </row>
        <row r="21">
          <cell r="A21" t="str">
            <v>Point Chevalier Co-operating Parish </v>
          </cell>
          <cell r="D21">
            <v>19678</v>
          </cell>
          <cell r="E21">
            <v>0</v>
          </cell>
          <cell r="F21">
            <v>54370</v>
          </cell>
          <cell r="H21">
            <v>0</v>
          </cell>
          <cell r="I21">
            <v>930000</v>
          </cell>
          <cell r="J21">
            <v>0</v>
          </cell>
          <cell r="K21">
            <v>145000</v>
          </cell>
          <cell r="L21">
            <v>1256171</v>
          </cell>
          <cell r="O21">
            <v>0</v>
          </cell>
          <cell r="P21">
            <v>0</v>
          </cell>
          <cell r="W21">
            <v>0</v>
          </cell>
          <cell r="X21">
            <v>0</v>
          </cell>
          <cell r="Y21">
            <v>24470</v>
          </cell>
          <cell r="Z21">
            <v>0</v>
          </cell>
          <cell r="AA21">
            <v>19283</v>
          </cell>
          <cell r="AB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56222</v>
          </cell>
          <cell r="AH21">
            <v>12389</v>
          </cell>
          <cell r="AI21">
            <v>11582</v>
          </cell>
          <cell r="AL21">
            <v>0</v>
          </cell>
          <cell r="AM21">
            <v>0</v>
          </cell>
          <cell r="AN21">
            <v>62215</v>
          </cell>
          <cell r="AO21">
            <v>0</v>
          </cell>
          <cell r="AP21">
            <v>0</v>
          </cell>
          <cell r="AQ21">
            <v>0</v>
          </cell>
          <cell r="AS21">
            <v>7599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11241</v>
          </cell>
          <cell r="BC21">
            <v>3250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L21">
            <v>38955</v>
          </cell>
        </row>
        <row r="22">
          <cell r="A22" t="str">
            <v>Bucklands Beach Co-operating Parish</v>
          </cell>
          <cell r="D22">
            <v>37415</v>
          </cell>
          <cell r="E22">
            <v>0</v>
          </cell>
          <cell r="F22">
            <v>0</v>
          </cell>
          <cell r="H22">
            <v>2742895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O22">
            <v>2218</v>
          </cell>
          <cell r="P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118393</v>
          </cell>
          <cell r="AB22">
            <v>7070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41653</v>
          </cell>
          <cell r="AI22">
            <v>2334</v>
          </cell>
          <cell r="AL22">
            <v>0</v>
          </cell>
          <cell r="AM22">
            <v>0</v>
          </cell>
          <cell r="AN22">
            <v>71785</v>
          </cell>
          <cell r="AO22">
            <v>0</v>
          </cell>
          <cell r="AP22">
            <v>0</v>
          </cell>
          <cell r="AQ22">
            <v>0</v>
          </cell>
          <cell r="AS22">
            <v>26653</v>
          </cell>
          <cell r="AT22">
            <v>0</v>
          </cell>
          <cell r="AU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30331</v>
          </cell>
          <cell r="BC22">
            <v>4032</v>
          </cell>
          <cell r="BD22">
            <v>909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5440</v>
          </cell>
          <cell r="BL22">
            <v>29754</v>
          </cell>
        </row>
        <row r="23">
          <cell r="A23" t="str">
            <v>Waiuku and Districts Combined Churches</v>
          </cell>
          <cell r="D23">
            <v>35667</v>
          </cell>
          <cell r="E23">
            <v>0</v>
          </cell>
          <cell r="F23">
            <v>5608</v>
          </cell>
          <cell r="H23">
            <v>795703</v>
          </cell>
          <cell r="I23">
            <v>2340770</v>
          </cell>
          <cell r="J23">
            <v>3614</v>
          </cell>
          <cell r="K23">
            <v>34886</v>
          </cell>
          <cell r="L23">
            <v>94029</v>
          </cell>
          <cell r="O23">
            <v>145006</v>
          </cell>
          <cell r="P23">
            <v>379928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99416</v>
          </cell>
          <cell r="AB23">
            <v>2751</v>
          </cell>
          <cell r="AC23">
            <v>972</v>
          </cell>
          <cell r="AE23">
            <v>0</v>
          </cell>
          <cell r="AF23">
            <v>0</v>
          </cell>
          <cell r="AG23">
            <v>6980</v>
          </cell>
          <cell r="AH23">
            <v>59596</v>
          </cell>
          <cell r="AI23">
            <v>248903</v>
          </cell>
          <cell r="AL23">
            <v>0</v>
          </cell>
          <cell r="AM23">
            <v>0</v>
          </cell>
          <cell r="AN23">
            <v>81475</v>
          </cell>
          <cell r="AO23">
            <v>10153</v>
          </cell>
          <cell r="AP23">
            <v>0</v>
          </cell>
          <cell r="AQ23">
            <v>2520</v>
          </cell>
          <cell r="AS23">
            <v>23303</v>
          </cell>
          <cell r="AT23">
            <v>0</v>
          </cell>
          <cell r="AU23">
            <v>0</v>
          </cell>
          <cell r="AX23">
            <v>8875</v>
          </cell>
          <cell r="AY23">
            <v>39496</v>
          </cell>
          <cell r="AZ23">
            <v>0</v>
          </cell>
          <cell r="BA23">
            <v>0</v>
          </cell>
          <cell r="BB23">
            <v>39932</v>
          </cell>
          <cell r="BC23">
            <v>6866</v>
          </cell>
          <cell r="BD23">
            <v>0</v>
          </cell>
          <cell r="BE23">
            <v>0</v>
          </cell>
          <cell r="BF23">
            <v>0</v>
          </cell>
          <cell r="BG23">
            <v>277</v>
          </cell>
          <cell r="BH23">
            <v>2431</v>
          </cell>
          <cell r="BI23">
            <v>0</v>
          </cell>
          <cell r="BJ23">
            <v>0</v>
          </cell>
          <cell r="BL23">
            <v>59298</v>
          </cell>
        </row>
        <row r="24">
          <cell r="A24" t="str">
            <v>Union Parish of Cambridge</v>
          </cell>
          <cell r="D24">
            <v>53024</v>
          </cell>
          <cell r="E24">
            <v>0</v>
          </cell>
          <cell r="F24">
            <v>2938</v>
          </cell>
          <cell r="H24">
            <v>752000</v>
          </cell>
          <cell r="I24">
            <v>1475000</v>
          </cell>
          <cell r="J24">
            <v>5600</v>
          </cell>
          <cell r="K24">
            <v>20073</v>
          </cell>
          <cell r="L24">
            <v>1309212</v>
          </cell>
          <cell r="O24">
            <v>7513</v>
          </cell>
          <cell r="P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76013</v>
          </cell>
          <cell r="AB24">
            <v>444</v>
          </cell>
          <cell r="AC24">
            <v>0</v>
          </cell>
          <cell r="AE24">
            <v>0</v>
          </cell>
          <cell r="AF24">
            <v>0</v>
          </cell>
          <cell r="AG24">
            <v>59349</v>
          </cell>
          <cell r="AH24">
            <v>32935</v>
          </cell>
          <cell r="AI24">
            <v>2378</v>
          </cell>
          <cell r="AL24">
            <v>0</v>
          </cell>
          <cell r="AM24">
            <v>0</v>
          </cell>
          <cell r="AN24">
            <v>51142</v>
          </cell>
          <cell r="AO24">
            <v>2623</v>
          </cell>
          <cell r="AP24">
            <v>15600</v>
          </cell>
          <cell r="AQ24">
            <v>4117</v>
          </cell>
          <cell r="AS24">
            <v>17325</v>
          </cell>
          <cell r="AT24">
            <v>0</v>
          </cell>
          <cell r="AU24">
            <v>339</v>
          </cell>
          <cell r="AX24">
            <v>5142</v>
          </cell>
          <cell r="AY24">
            <v>0</v>
          </cell>
          <cell r="AZ24">
            <v>0</v>
          </cell>
          <cell r="BA24">
            <v>0</v>
          </cell>
          <cell r="BB24">
            <v>50095</v>
          </cell>
          <cell r="BC24">
            <v>7608</v>
          </cell>
          <cell r="BD24">
            <v>0</v>
          </cell>
          <cell r="BE24">
            <v>0</v>
          </cell>
          <cell r="BF24">
            <v>0</v>
          </cell>
          <cell r="BG24">
            <v>1140</v>
          </cell>
          <cell r="BH24">
            <v>1722</v>
          </cell>
          <cell r="BI24">
            <v>3961</v>
          </cell>
          <cell r="BJ24">
            <v>0</v>
          </cell>
          <cell r="BL24">
            <v>13145</v>
          </cell>
        </row>
        <row r="25">
          <cell r="A25" t="str">
            <v>Ngaruawahia Union Parish</v>
          </cell>
          <cell r="D25">
            <v>75678</v>
          </cell>
          <cell r="E25">
            <v>0</v>
          </cell>
          <cell r="F25">
            <v>0</v>
          </cell>
          <cell r="H25">
            <v>485000</v>
          </cell>
          <cell r="I25">
            <v>610000</v>
          </cell>
          <cell r="J25">
            <v>200</v>
          </cell>
          <cell r="K25">
            <v>9000</v>
          </cell>
          <cell r="L25">
            <v>0</v>
          </cell>
          <cell r="O25">
            <v>0</v>
          </cell>
          <cell r="P25">
            <v>0</v>
          </cell>
          <cell r="W25">
            <v>0</v>
          </cell>
          <cell r="X25">
            <v>0</v>
          </cell>
          <cell r="Y25">
            <v>50432</v>
          </cell>
          <cell r="Z25">
            <v>0</v>
          </cell>
          <cell r="AA25">
            <v>16305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2612</v>
          </cell>
          <cell r="AH25">
            <v>16640</v>
          </cell>
          <cell r="AI25">
            <v>3857</v>
          </cell>
          <cell r="AL25">
            <v>8350</v>
          </cell>
          <cell r="AM25">
            <v>0</v>
          </cell>
          <cell r="AN25">
            <v>36390</v>
          </cell>
          <cell r="AO25">
            <v>3167</v>
          </cell>
          <cell r="AP25">
            <v>0</v>
          </cell>
          <cell r="AQ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23844</v>
          </cell>
          <cell r="BC25">
            <v>1300</v>
          </cell>
          <cell r="BD25">
            <v>0</v>
          </cell>
          <cell r="BE25">
            <v>0</v>
          </cell>
          <cell r="BF25">
            <v>0</v>
          </cell>
          <cell r="BG25">
            <v>408</v>
          </cell>
          <cell r="BH25">
            <v>210</v>
          </cell>
          <cell r="BI25">
            <v>0</v>
          </cell>
          <cell r="BJ25">
            <v>0</v>
          </cell>
          <cell r="BL25">
            <v>9357</v>
          </cell>
        </row>
        <row r="26">
          <cell r="A26" t="str">
            <v>Raglan Union Church</v>
          </cell>
          <cell r="D26">
            <v>124960</v>
          </cell>
          <cell r="E26">
            <v>0</v>
          </cell>
          <cell r="F26">
            <v>911</v>
          </cell>
          <cell r="H26">
            <v>715000</v>
          </cell>
          <cell r="I26">
            <v>300000</v>
          </cell>
          <cell r="J26">
            <v>52216</v>
          </cell>
          <cell r="K26">
            <v>6567</v>
          </cell>
          <cell r="L26">
            <v>0</v>
          </cell>
          <cell r="O26">
            <v>0</v>
          </cell>
          <cell r="P26">
            <v>0</v>
          </cell>
          <cell r="W26">
            <v>0</v>
          </cell>
          <cell r="X26">
            <v>15857</v>
          </cell>
          <cell r="Y26">
            <v>3069</v>
          </cell>
          <cell r="Z26">
            <v>0</v>
          </cell>
          <cell r="AA26">
            <v>40361</v>
          </cell>
          <cell r="AB26">
            <v>0</v>
          </cell>
          <cell r="AC26">
            <v>20004</v>
          </cell>
          <cell r="AE26">
            <v>0</v>
          </cell>
          <cell r="AF26">
            <v>0</v>
          </cell>
          <cell r="AG26">
            <v>4019</v>
          </cell>
          <cell r="AH26">
            <v>14810</v>
          </cell>
          <cell r="AI26">
            <v>0</v>
          </cell>
          <cell r="AL26">
            <v>2463</v>
          </cell>
          <cell r="AM26">
            <v>0</v>
          </cell>
          <cell r="AN26">
            <v>33532</v>
          </cell>
          <cell r="AO26">
            <v>1287</v>
          </cell>
          <cell r="AP26">
            <v>0</v>
          </cell>
          <cell r="AQ26">
            <v>3279</v>
          </cell>
          <cell r="AS26">
            <v>0</v>
          </cell>
          <cell r="AT26">
            <v>0</v>
          </cell>
          <cell r="AU26">
            <v>0</v>
          </cell>
          <cell r="AX26">
            <v>1859</v>
          </cell>
          <cell r="AY26">
            <v>0</v>
          </cell>
          <cell r="AZ26">
            <v>9572</v>
          </cell>
          <cell r="BA26">
            <v>0</v>
          </cell>
          <cell r="BB26">
            <v>40237</v>
          </cell>
          <cell r="BC26">
            <v>1510</v>
          </cell>
          <cell r="BD26">
            <v>0</v>
          </cell>
          <cell r="BE26">
            <v>0</v>
          </cell>
          <cell r="BF26">
            <v>400</v>
          </cell>
          <cell r="BG26">
            <v>192</v>
          </cell>
          <cell r="BH26">
            <v>210</v>
          </cell>
          <cell r="BI26">
            <v>0</v>
          </cell>
          <cell r="BJ26">
            <v>0</v>
          </cell>
          <cell r="BL26">
            <v>0</v>
          </cell>
        </row>
        <row r="27">
          <cell r="A27" t="str">
            <v>Thames Union Parish</v>
          </cell>
          <cell r="D27">
            <v>104909</v>
          </cell>
          <cell r="E27">
            <v>0</v>
          </cell>
          <cell r="F27">
            <v>2746</v>
          </cell>
          <cell r="H27">
            <v>1200000</v>
          </cell>
          <cell r="I27">
            <v>1325000</v>
          </cell>
          <cell r="J27">
            <v>0</v>
          </cell>
          <cell r="K27">
            <v>0</v>
          </cell>
          <cell r="L27">
            <v>185100</v>
          </cell>
          <cell r="O27">
            <v>2439</v>
          </cell>
          <cell r="P27">
            <v>0</v>
          </cell>
          <cell r="W27">
            <v>0</v>
          </cell>
          <cell r="X27">
            <v>0</v>
          </cell>
          <cell r="Y27">
            <v>2009</v>
          </cell>
          <cell r="Z27">
            <v>0</v>
          </cell>
          <cell r="AA27">
            <v>41776</v>
          </cell>
          <cell r="AB27">
            <v>734</v>
          </cell>
          <cell r="AC27">
            <v>0</v>
          </cell>
          <cell r="AE27">
            <v>5200</v>
          </cell>
          <cell r="AF27">
            <v>0</v>
          </cell>
          <cell r="AG27">
            <v>9778</v>
          </cell>
          <cell r="AH27">
            <v>31148</v>
          </cell>
          <cell r="AI27">
            <v>6986</v>
          </cell>
          <cell r="AL27">
            <v>2128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8932</v>
          </cell>
          <cell r="AS27">
            <v>7437</v>
          </cell>
          <cell r="AT27">
            <v>3039</v>
          </cell>
          <cell r="AU27">
            <v>220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52734</v>
          </cell>
          <cell r="BC27">
            <v>4500</v>
          </cell>
          <cell r="BD27">
            <v>0</v>
          </cell>
          <cell r="BE27">
            <v>0</v>
          </cell>
          <cell r="BF27">
            <v>0</v>
          </cell>
          <cell r="BG27">
            <v>1140</v>
          </cell>
          <cell r="BH27">
            <v>728</v>
          </cell>
          <cell r="BI27">
            <v>0</v>
          </cell>
          <cell r="BJ27">
            <v>0</v>
          </cell>
          <cell r="BL27">
            <v>9509</v>
          </cell>
        </row>
        <row r="28">
          <cell r="A28" t="str">
            <v>Huntly Co-operating Parish</v>
          </cell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L28">
            <v>0</v>
          </cell>
        </row>
        <row r="29">
          <cell r="A29" t="str">
            <v>Chartwell Co-operating Parish</v>
          </cell>
          <cell r="D29">
            <v>10454</v>
          </cell>
          <cell r="E29">
            <v>0</v>
          </cell>
          <cell r="F29">
            <v>166717</v>
          </cell>
          <cell r="H29">
            <v>660000</v>
          </cell>
          <cell r="I29">
            <v>1258116</v>
          </cell>
          <cell r="J29">
            <v>192091</v>
          </cell>
          <cell r="K29">
            <v>0</v>
          </cell>
          <cell r="L29">
            <v>0</v>
          </cell>
          <cell r="O29">
            <v>11656</v>
          </cell>
          <cell r="P29">
            <v>0</v>
          </cell>
          <cell r="W29">
            <v>13000</v>
          </cell>
          <cell r="X29">
            <v>7722</v>
          </cell>
          <cell r="Y29">
            <v>20857</v>
          </cell>
          <cell r="Z29">
            <v>9572</v>
          </cell>
          <cell r="AA29">
            <v>190675</v>
          </cell>
          <cell r="AB29">
            <v>0</v>
          </cell>
          <cell r="AC29">
            <v>16522</v>
          </cell>
          <cell r="AE29">
            <v>0</v>
          </cell>
          <cell r="AF29">
            <v>0</v>
          </cell>
          <cell r="AG29">
            <v>6423</v>
          </cell>
          <cell r="AH29">
            <v>31666</v>
          </cell>
          <cell r="AI29">
            <v>22635</v>
          </cell>
          <cell r="AL29">
            <v>0</v>
          </cell>
          <cell r="AM29">
            <v>17061</v>
          </cell>
          <cell r="AN29">
            <v>89578</v>
          </cell>
          <cell r="AO29">
            <v>3600</v>
          </cell>
          <cell r="AP29">
            <v>31200</v>
          </cell>
          <cell r="AQ29">
            <v>5185</v>
          </cell>
          <cell r="AS29">
            <v>45666</v>
          </cell>
          <cell r="AT29">
            <v>0</v>
          </cell>
          <cell r="AU29">
            <v>621</v>
          </cell>
          <cell r="AX29">
            <v>0</v>
          </cell>
          <cell r="AY29">
            <v>0</v>
          </cell>
          <cell r="AZ29">
            <v>40267</v>
          </cell>
          <cell r="BA29">
            <v>0</v>
          </cell>
          <cell r="BB29">
            <v>26751</v>
          </cell>
          <cell r="BC29">
            <v>7704</v>
          </cell>
          <cell r="BD29">
            <v>14106</v>
          </cell>
          <cell r="BE29">
            <v>0</v>
          </cell>
          <cell r="BF29">
            <v>0</v>
          </cell>
          <cell r="BG29">
            <v>912</v>
          </cell>
          <cell r="BH29">
            <v>1274</v>
          </cell>
          <cell r="BI29">
            <v>8433</v>
          </cell>
          <cell r="BJ29">
            <v>0</v>
          </cell>
          <cell r="BL29">
            <v>23370</v>
          </cell>
        </row>
        <row r="30">
          <cell r="A30" t="str">
            <v>St Francis Church - Hillcrest</v>
          </cell>
          <cell r="D30">
            <v>57248</v>
          </cell>
          <cell r="E30">
            <v>0</v>
          </cell>
          <cell r="F30">
            <v>3083</v>
          </cell>
          <cell r="H30">
            <v>3329000</v>
          </cell>
          <cell r="I30">
            <v>0</v>
          </cell>
          <cell r="J30">
            <v>10691</v>
          </cell>
          <cell r="K30">
            <v>8846</v>
          </cell>
          <cell r="L30">
            <v>342161</v>
          </cell>
          <cell r="O30">
            <v>44226</v>
          </cell>
          <cell r="P30">
            <v>0</v>
          </cell>
          <cell r="W30">
            <v>3300</v>
          </cell>
          <cell r="X30">
            <v>0</v>
          </cell>
          <cell r="Y30">
            <v>0</v>
          </cell>
          <cell r="Z30">
            <v>0</v>
          </cell>
          <cell r="AA30">
            <v>71597</v>
          </cell>
          <cell r="AB30">
            <v>0</v>
          </cell>
          <cell r="AC30">
            <v>0</v>
          </cell>
          <cell r="AE30">
            <v>0</v>
          </cell>
          <cell r="AF30">
            <v>0</v>
          </cell>
          <cell r="AG30">
            <v>9517</v>
          </cell>
          <cell r="AH30">
            <v>12522</v>
          </cell>
          <cell r="AI30">
            <v>18320</v>
          </cell>
          <cell r="AL30">
            <v>855</v>
          </cell>
          <cell r="AM30">
            <v>0</v>
          </cell>
          <cell r="AN30">
            <v>24748</v>
          </cell>
          <cell r="AO30">
            <v>2094</v>
          </cell>
          <cell r="AP30">
            <v>0</v>
          </cell>
          <cell r="AQ30">
            <v>452</v>
          </cell>
          <cell r="AS30">
            <v>45482</v>
          </cell>
          <cell r="AT30">
            <v>816</v>
          </cell>
          <cell r="AU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17119</v>
          </cell>
          <cell r="BC30">
            <v>2174</v>
          </cell>
          <cell r="BD30">
            <v>8491</v>
          </cell>
          <cell r="BE30">
            <v>0</v>
          </cell>
          <cell r="BF30">
            <v>0</v>
          </cell>
          <cell r="BG30">
            <v>742</v>
          </cell>
          <cell r="BH30">
            <v>1764</v>
          </cell>
          <cell r="BI30">
            <v>0</v>
          </cell>
          <cell r="BJ30">
            <v>0</v>
          </cell>
          <cell r="BL30">
            <v>25205</v>
          </cell>
        </row>
        <row r="31">
          <cell r="A31" t="str">
            <v>Hauraki Plains Co-operating Parish</v>
          </cell>
          <cell r="D31">
            <v>13802</v>
          </cell>
          <cell r="E31">
            <v>0</v>
          </cell>
          <cell r="F31">
            <v>3967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272686</v>
          </cell>
          <cell r="O31">
            <v>1654</v>
          </cell>
          <cell r="P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50800</v>
          </cell>
          <cell r="AB31">
            <v>260</v>
          </cell>
          <cell r="AC31">
            <v>0</v>
          </cell>
          <cell r="AE31">
            <v>0</v>
          </cell>
          <cell r="AF31">
            <v>0</v>
          </cell>
          <cell r="AG31">
            <v>11762</v>
          </cell>
          <cell r="AH31">
            <v>3862</v>
          </cell>
          <cell r="AI31">
            <v>83658</v>
          </cell>
          <cell r="AL31">
            <v>6500</v>
          </cell>
          <cell r="AM31">
            <v>0</v>
          </cell>
          <cell r="AN31">
            <v>40321</v>
          </cell>
          <cell r="AO31">
            <v>3420</v>
          </cell>
          <cell r="AP31">
            <v>0</v>
          </cell>
          <cell r="AQ31">
            <v>5103</v>
          </cell>
          <cell r="AS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51471</v>
          </cell>
          <cell r="BC31">
            <v>1742</v>
          </cell>
          <cell r="BD31">
            <v>1742</v>
          </cell>
          <cell r="BE31">
            <v>0</v>
          </cell>
          <cell r="BF31">
            <v>0</v>
          </cell>
          <cell r="BG31">
            <v>404</v>
          </cell>
          <cell r="BH31">
            <v>0</v>
          </cell>
          <cell r="BI31">
            <v>0</v>
          </cell>
          <cell r="BJ31">
            <v>0</v>
          </cell>
          <cell r="BL31">
            <v>6144</v>
          </cell>
        </row>
        <row r="32">
          <cell r="A32" t="str">
            <v>Te Aroha Co-operating Parish</v>
          </cell>
          <cell r="D32">
            <v>25254</v>
          </cell>
          <cell r="E32">
            <v>0</v>
          </cell>
          <cell r="F32">
            <v>0</v>
          </cell>
          <cell r="H32">
            <v>277000</v>
          </cell>
          <cell r="I32">
            <v>654000</v>
          </cell>
          <cell r="J32">
            <v>4500</v>
          </cell>
          <cell r="K32">
            <v>27500</v>
          </cell>
          <cell r="L32">
            <v>38972</v>
          </cell>
          <cell r="O32">
            <v>0</v>
          </cell>
          <cell r="P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55682</v>
          </cell>
          <cell r="AB32">
            <v>225</v>
          </cell>
          <cell r="AC32">
            <v>0</v>
          </cell>
          <cell r="AE32">
            <v>0</v>
          </cell>
          <cell r="AF32">
            <v>0</v>
          </cell>
          <cell r="AG32">
            <v>2350</v>
          </cell>
          <cell r="AH32">
            <v>16783</v>
          </cell>
          <cell r="AI32">
            <v>2043</v>
          </cell>
          <cell r="AL32">
            <v>225</v>
          </cell>
          <cell r="AM32">
            <v>0</v>
          </cell>
          <cell r="AN32">
            <v>33294</v>
          </cell>
          <cell r="AO32">
            <v>5052</v>
          </cell>
          <cell r="AP32">
            <v>0</v>
          </cell>
          <cell r="AQ32">
            <v>835</v>
          </cell>
          <cell r="AS32">
            <v>4676</v>
          </cell>
          <cell r="AT32">
            <v>2174</v>
          </cell>
          <cell r="AU32">
            <v>208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22788</v>
          </cell>
          <cell r="BC32">
            <v>3300</v>
          </cell>
          <cell r="BD32">
            <v>0</v>
          </cell>
          <cell r="BE32">
            <v>0</v>
          </cell>
          <cell r="BF32">
            <v>0</v>
          </cell>
          <cell r="BG32">
            <v>1188</v>
          </cell>
          <cell r="BH32">
            <v>448</v>
          </cell>
          <cell r="BI32">
            <v>4354</v>
          </cell>
          <cell r="BJ32">
            <v>0</v>
          </cell>
          <cell r="BL32">
            <v>5459</v>
          </cell>
        </row>
        <row r="33">
          <cell r="A33" t="str">
            <v>Tirau Co-operating Parish</v>
          </cell>
          <cell r="D33">
            <v>32385</v>
          </cell>
          <cell r="E33">
            <v>0</v>
          </cell>
          <cell r="F33">
            <v>1586</v>
          </cell>
          <cell r="H33">
            <v>644709</v>
          </cell>
          <cell r="I33">
            <v>0</v>
          </cell>
          <cell r="J33">
            <v>0</v>
          </cell>
          <cell r="K33">
            <v>10562</v>
          </cell>
          <cell r="L33">
            <v>0</v>
          </cell>
          <cell r="O33">
            <v>30000</v>
          </cell>
          <cell r="P33">
            <v>115000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142730</v>
          </cell>
          <cell r="AB33">
            <v>5700</v>
          </cell>
          <cell r="AC33">
            <v>350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9696</v>
          </cell>
          <cell r="AL33">
            <v>13787</v>
          </cell>
          <cell r="AM33">
            <v>0</v>
          </cell>
          <cell r="AN33">
            <v>52511</v>
          </cell>
          <cell r="AO33">
            <v>5084</v>
          </cell>
          <cell r="AP33">
            <v>0</v>
          </cell>
          <cell r="AQ33">
            <v>0</v>
          </cell>
          <cell r="AS33">
            <v>12851</v>
          </cell>
          <cell r="AT33">
            <v>0</v>
          </cell>
          <cell r="AU33">
            <v>41</v>
          </cell>
          <cell r="AX33">
            <v>2475</v>
          </cell>
          <cell r="AY33">
            <v>6589</v>
          </cell>
          <cell r="AZ33">
            <v>0</v>
          </cell>
          <cell r="BA33">
            <v>0</v>
          </cell>
          <cell r="BB33">
            <v>16011</v>
          </cell>
          <cell r="BC33">
            <v>2400</v>
          </cell>
          <cell r="BD33">
            <v>15925</v>
          </cell>
          <cell r="BE33">
            <v>0</v>
          </cell>
          <cell r="BF33">
            <v>0</v>
          </cell>
          <cell r="BG33">
            <v>0</v>
          </cell>
          <cell r="BH33">
            <v>392</v>
          </cell>
          <cell r="BI33">
            <v>0</v>
          </cell>
          <cell r="BJ33">
            <v>0</v>
          </cell>
          <cell r="BL33">
            <v>14501</v>
          </cell>
        </row>
        <row r="34">
          <cell r="A34" t="str">
            <v>The Co-operating Parish of St Clare</v>
          </cell>
          <cell r="D34">
            <v>35218</v>
          </cell>
          <cell r="E34">
            <v>0</v>
          </cell>
          <cell r="F34">
            <v>0</v>
          </cell>
          <cell r="H34">
            <v>349453</v>
          </cell>
          <cell r="I34">
            <v>157359</v>
          </cell>
          <cell r="J34">
            <v>0</v>
          </cell>
          <cell r="K34">
            <v>12642</v>
          </cell>
          <cell r="L34">
            <v>0</v>
          </cell>
          <cell r="O34">
            <v>0</v>
          </cell>
          <cell r="P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54299</v>
          </cell>
          <cell r="AB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1331</v>
          </cell>
          <cell r="AH34">
            <v>4059</v>
          </cell>
          <cell r="AI34">
            <v>18669</v>
          </cell>
          <cell r="AL34">
            <v>0</v>
          </cell>
          <cell r="AM34">
            <v>0</v>
          </cell>
          <cell r="AN34">
            <v>47170</v>
          </cell>
          <cell r="AO34">
            <v>0</v>
          </cell>
          <cell r="AP34">
            <v>0</v>
          </cell>
          <cell r="AQ34">
            <v>7192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14419</v>
          </cell>
          <cell r="BC34">
            <v>1000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952</v>
          </cell>
          <cell r="BL34">
            <v>3531</v>
          </cell>
        </row>
        <row r="35">
          <cell r="A35" t="str">
            <v>St Paul's Co-operating Parish Taumarunui</v>
          </cell>
          <cell r="D35">
            <v>0</v>
          </cell>
          <cell r="E35">
            <v>0</v>
          </cell>
          <cell r="F35">
            <v>11370</v>
          </cell>
          <cell r="H35">
            <v>373230</v>
          </cell>
          <cell r="I35">
            <v>0</v>
          </cell>
          <cell r="J35">
            <v>180</v>
          </cell>
          <cell r="K35">
            <v>0</v>
          </cell>
          <cell r="L35">
            <v>425255</v>
          </cell>
          <cell r="O35">
            <v>60</v>
          </cell>
          <cell r="P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12100</v>
          </cell>
          <cell r="AB35">
            <v>2610</v>
          </cell>
          <cell r="AC35">
            <v>82</v>
          </cell>
          <cell r="AE35">
            <v>0</v>
          </cell>
          <cell r="AF35">
            <v>0</v>
          </cell>
          <cell r="AG35">
            <v>18642</v>
          </cell>
          <cell r="AH35">
            <v>0</v>
          </cell>
          <cell r="AI35">
            <v>0</v>
          </cell>
          <cell r="AL35">
            <v>0</v>
          </cell>
          <cell r="AM35">
            <v>0</v>
          </cell>
          <cell r="AN35">
            <v>2654</v>
          </cell>
          <cell r="AO35">
            <v>0</v>
          </cell>
          <cell r="AP35">
            <v>0</v>
          </cell>
          <cell r="AQ35">
            <v>6087</v>
          </cell>
          <cell r="AS35">
            <v>0</v>
          </cell>
          <cell r="AT35">
            <v>0</v>
          </cell>
          <cell r="AU35">
            <v>0</v>
          </cell>
          <cell r="AX35">
            <v>161</v>
          </cell>
          <cell r="AY35">
            <v>0</v>
          </cell>
          <cell r="AZ35">
            <v>0</v>
          </cell>
          <cell r="BA35">
            <v>0</v>
          </cell>
          <cell r="BB35">
            <v>8970</v>
          </cell>
          <cell r="BC35">
            <v>2054</v>
          </cell>
          <cell r="BD35">
            <v>0</v>
          </cell>
          <cell r="BE35">
            <v>0</v>
          </cell>
          <cell r="BF35">
            <v>0</v>
          </cell>
          <cell r="BG35">
            <v>622</v>
          </cell>
          <cell r="BH35">
            <v>0</v>
          </cell>
          <cell r="BI35">
            <v>0</v>
          </cell>
          <cell r="BJ35">
            <v>0</v>
          </cell>
          <cell r="BL35">
            <v>4117</v>
          </cell>
        </row>
        <row r="36">
          <cell r="A36" t="str">
            <v>Paeroa Co-operating Parish</v>
          </cell>
          <cell r="D36">
            <v>54680</v>
          </cell>
          <cell r="E36">
            <v>0</v>
          </cell>
          <cell r="F36">
            <v>4316</v>
          </cell>
          <cell r="H36">
            <v>387000</v>
          </cell>
          <cell r="I36">
            <v>1133000</v>
          </cell>
          <cell r="J36">
            <v>0</v>
          </cell>
          <cell r="K36">
            <v>0</v>
          </cell>
          <cell r="L36">
            <v>0</v>
          </cell>
          <cell r="O36">
            <v>509</v>
          </cell>
          <cell r="P36">
            <v>49078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48792</v>
          </cell>
          <cell r="AB36">
            <v>17602</v>
          </cell>
          <cell r="AC36">
            <v>244</v>
          </cell>
          <cell r="AE36">
            <v>0</v>
          </cell>
          <cell r="AF36">
            <v>0</v>
          </cell>
          <cell r="AG36">
            <v>1155</v>
          </cell>
          <cell r="AH36">
            <v>41612</v>
          </cell>
          <cell r="AI36">
            <v>2118</v>
          </cell>
          <cell r="AL36">
            <v>0</v>
          </cell>
          <cell r="AM36">
            <v>0</v>
          </cell>
          <cell r="AN36">
            <v>14057</v>
          </cell>
          <cell r="AO36">
            <v>1302</v>
          </cell>
          <cell r="AP36">
            <v>16358</v>
          </cell>
          <cell r="AQ36">
            <v>5303</v>
          </cell>
          <cell r="AS36">
            <v>0</v>
          </cell>
          <cell r="AT36">
            <v>0</v>
          </cell>
          <cell r="AU36">
            <v>0</v>
          </cell>
          <cell r="AX36">
            <v>0</v>
          </cell>
          <cell r="AY36">
            <v>2776</v>
          </cell>
          <cell r="AZ36">
            <v>0</v>
          </cell>
          <cell r="BA36">
            <v>0</v>
          </cell>
          <cell r="BB36">
            <v>33543</v>
          </cell>
          <cell r="BC36">
            <v>4400</v>
          </cell>
          <cell r="BD36">
            <v>0</v>
          </cell>
          <cell r="BE36">
            <v>0</v>
          </cell>
          <cell r="BF36">
            <v>0</v>
          </cell>
          <cell r="BG36">
            <v>408</v>
          </cell>
          <cell r="BH36">
            <v>419</v>
          </cell>
          <cell r="BI36">
            <v>1256</v>
          </cell>
          <cell r="BJ36">
            <v>0</v>
          </cell>
          <cell r="BL36">
            <v>18189</v>
          </cell>
        </row>
        <row r="37">
          <cell r="A37" t="str">
            <v>St James Union Parish Church Greerton</v>
          </cell>
          <cell r="D37">
            <v>0</v>
          </cell>
          <cell r="E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L37">
            <v>0</v>
          </cell>
        </row>
        <row r="38">
          <cell r="A38" t="str">
            <v>St John's Union Parish Opotiki</v>
          </cell>
          <cell r="D38">
            <v>67406</v>
          </cell>
          <cell r="E38">
            <v>0</v>
          </cell>
          <cell r="F38">
            <v>1185</v>
          </cell>
          <cell r="H38">
            <v>164000</v>
          </cell>
          <cell r="I38">
            <v>601041</v>
          </cell>
          <cell r="J38">
            <v>0</v>
          </cell>
          <cell r="K38">
            <v>0</v>
          </cell>
          <cell r="L38">
            <v>0</v>
          </cell>
          <cell r="O38">
            <v>547</v>
          </cell>
          <cell r="P38">
            <v>0</v>
          </cell>
          <cell r="W38">
            <v>0</v>
          </cell>
          <cell r="X38">
            <v>0</v>
          </cell>
          <cell r="Y38">
            <v>952</v>
          </cell>
          <cell r="Z38">
            <v>0</v>
          </cell>
          <cell r="AA38">
            <v>46693</v>
          </cell>
          <cell r="AB38">
            <v>844</v>
          </cell>
          <cell r="AC38">
            <v>748</v>
          </cell>
          <cell r="AE38">
            <v>0</v>
          </cell>
          <cell r="AF38">
            <v>0</v>
          </cell>
          <cell r="AG38">
            <v>1710</v>
          </cell>
          <cell r="AH38">
            <v>8969</v>
          </cell>
          <cell r="AI38">
            <v>0</v>
          </cell>
          <cell r="AL38">
            <v>1244</v>
          </cell>
          <cell r="AM38">
            <v>0</v>
          </cell>
          <cell r="AN38">
            <v>4200</v>
          </cell>
          <cell r="AO38">
            <v>2451</v>
          </cell>
          <cell r="AP38">
            <v>0</v>
          </cell>
          <cell r="AQ38">
            <v>0</v>
          </cell>
          <cell r="AS38">
            <v>3119</v>
          </cell>
          <cell r="AT38">
            <v>0</v>
          </cell>
          <cell r="AU38">
            <v>135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19807</v>
          </cell>
          <cell r="BC38">
            <v>3000</v>
          </cell>
          <cell r="BD38">
            <v>0</v>
          </cell>
          <cell r="BE38">
            <v>0</v>
          </cell>
          <cell r="BF38">
            <v>0</v>
          </cell>
          <cell r="BG38">
            <v>300</v>
          </cell>
          <cell r="BH38">
            <v>476</v>
          </cell>
          <cell r="BI38">
            <v>0</v>
          </cell>
          <cell r="BJ38">
            <v>0</v>
          </cell>
          <cell r="BL38">
            <v>3535</v>
          </cell>
        </row>
        <row r="39">
          <cell r="A39" t="str">
            <v>St Pauls Union Church Taupo</v>
          </cell>
          <cell r="D39">
            <v>30106</v>
          </cell>
          <cell r="E39">
            <v>6512</v>
          </cell>
          <cell r="F39">
            <v>270</v>
          </cell>
          <cell r="H39">
            <v>922000</v>
          </cell>
          <cell r="I39">
            <v>750000</v>
          </cell>
          <cell r="J39">
            <v>4720</v>
          </cell>
          <cell r="K39">
            <v>11725</v>
          </cell>
          <cell r="L39">
            <v>0</v>
          </cell>
          <cell r="O39">
            <v>8992</v>
          </cell>
          <cell r="P39">
            <v>0</v>
          </cell>
          <cell r="W39">
            <v>0</v>
          </cell>
          <cell r="X39">
            <v>0</v>
          </cell>
          <cell r="Y39">
            <v>9872</v>
          </cell>
          <cell r="Z39">
            <v>0</v>
          </cell>
          <cell r="AA39">
            <v>97367</v>
          </cell>
          <cell r="AB39">
            <v>0</v>
          </cell>
          <cell r="AC39">
            <v>1532</v>
          </cell>
          <cell r="AE39">
            <v>0</v>
          </cell>
          <cell r="AF39">
            <v>0</v>
          </cell>
          <cell r="AG39">
            <v>577</v>
          </cell>
          <cell r="AH39">
            <v>4063</v>
          </cell>
          <cell r="AI39">
            <v>14916</v>
          </cell>
          <cell r="AL39">
            <v>1884</v>
          </cell>
          <cell r="AM39">
            <v>0</v>
          </cell>
          <cell r="AN39">
            <v>51146</v>
          </cell>
          <cell r="AO39">
            <v>4253</v>
          </cell>
          <cell r="AP39">
            <v>4063</v>
          </cell>
          <cell r="AQ39">
            <v>52</v>
          </cell>
          <cell r="AS39">
            <v>17138</v>
          </cell>
          <cell r="AT39">
            <v>1800</v>
          </cell>
          <cell r="AU39">
            <v>1243</v>
          </cell>
          <cell r="AX39">
            <v>9430</v>
          </cell>
          <cell r="AY39">
            <v>0</v>
          </cell>
          <cell r="AZ39">
            <v>3821</v>
          </cell>
          <cell r="BA39">
            <v>-1611</v>
          </cell>
          <cell r="BB39">
            <v>15723</v>
          </cell>
          <cell r="BC39">
            <v>10320</v>
          </cell>
          <cell r="BD39">
            <v>0</v>
          </cell>
          <cell r="BE39">
            <v>0</v>
          </cell>
          <cell r="BF39">
            <v>0</v>
          </cell>
          <cell r="BG39">
            <v>684</v>
          </cell>
          <cell r="BH39">
            <v>504</v>
          </cell>
          <cell r="BI39">
            <v>4274</v>
          </cell>
          <cell r="BJ39">
            <v>0</v>
          </cell>
          <cell r="BL39">
            <v>6682</v>
          </cell>
        </row>
        <row r="40">
          <cell r="A40" t="str">
            <v>St Paul's Co-operating Church Papamoa</v>
          </cell>
          <cell r="D40">
            <v>36449</v>
          </cell>
          <cell r="E40">
            <v>50</v>
          </cell>
          <cell r="F40">
            <v>1252</v>
          </cell>
          <cell r="H40">
            <v>0</v>
          </cell>
          <cell r="I40">
            <v>645000</v>
          </cell>
          <cell r="J40">
            <v>5909</v>
          </cell>
          <cell r="K40">
            <v>0</v>
          </cell>
          <cell r="L40">
            <v>0</v>
          </cell>
          <cell r="O40">
            <v>652</v>
          </cell>
          <cell r="P40">
            <v>195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42378</v>
          </cell>
          <cell r="AB40">
            <v>1150</v>
          </cell>
          <cell r="AC40">
            <v>3160</v>
          </cell>
          <cell r="AE40">
            <v>0</v>
          </cell>
          <cell r="AF40">
            <v>314</v>
          </cell>
          <cell r="AG40">
            <v>1623</v>
          </cell>
          <cell r="AH40">
            <v>15541</v>
          </cell>
          <cell r="AI40">
            <v>7011</v>
          </cell>
          <cell r="AL40">
            <v>0</v>
          </cell>
          <cell r="AM40">
            <v>0</v>
          </cell>
          <cell r="AN40">
            <v>28047</v>
          </cell>
          <cell r="AO40">
            <v>6693</v>
          </cell>
          <cell r="AP40">
            <v>7800</v>
          </cell>
          <cell r="AQ40">
            <v>1944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13929</v>
          </cell>
          <cell r="BC40">
            <v>1800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871</v>
          </cell>
          <cell r="BL40">
            <v>3669</v>
          </cell>
        </row>
        <row r="41">
          <cell r="A41" t="str">
            <v>Inglewood United Church</v>
          </cell>
          <cell r="D41">
            <v>6378</v>
          </cell>
          <cell r="E41">
            <v>0</v>
          </cell>
          <cell r="F41">
            <v>10700</v>
          </cell>
          <cell r="H41">
            <v>339000</v>
          </cell>
          <cell r="I41">
            <v>322600</v>
          </cell>
          <cell r="J41">
            <v>5000</v>
          </cell>
          <cell r="K41">
            <v>55000</v>
          </cell>
          <cell r="L41">
            <v>0</v>
          </cell>
          <cell r="O41">
            <v>0</v>
          </cell>
          <cell r="P41">
            <v>0</v>
          </cell>
          <cell r="W41">
            <v>0</v>
          </cell>
          <cell r="X41">
            <v>0</v>
          </cell>
          <cell r="Y41">
            <v>2376</v>
          </cell>
          <cell r="Z41">
            <v>0</v>
          </cell>
          <cell r="AA41">
            <v>67301</v>
          </cell>
          <cell r="AB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615</v>
          </cell>
          <cell r="AH41">
            <v>3900</v>
          </cell>
          <cell r="AI41">
            <v>4674</v>
          </cell>
          <cell r="AL41">
            <v>0</v>
          </cell>
          <cell r="AM41">
            <v>0</v>
          </cell>
          <cell r="AN41">
            <v>52890</v>
          </cell>
          <cell r="AO41">
            <v>1870</v>
          </cell>
          <cell r="AP41">
            <v>3900</v>
          </cell>
          <cell r="AQ41">
            <v>0</v>
          </cell>
          <cell r="AS41">
            <v>0</v>
          </cell>
          <cell r="AT41">
            <v>0</v>
          </cell>
          <cell r="AU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14436</v>
          </cell>
          <cell r="BC41">
            <v>1600</v>
          </cell>
          <cell r="BD41">
            <v>0</v>
          </cell>
          <cell r="BE41">
            <v>0</v>
          </cell>
          <cell r="BF41">
            <v>0</v>
          </cell>
          <cell r="BG41">
            <v>598</v>
          </cell>
          <cell r="BH41">
            <v>554</v>
          </cell>
          <cell r="BI41">
            <v>0</v>
          </cell>
          <cell r="BJ41">
            <v>0</v>
          </cell>
          <cell r="BL41">
            <v>3007</v>
          </cell>
        </row>
        <row r="42">
          <cell r="A42" t="str">
            <v>Waverley-Waitotara Co-operating Parish</v>
          </cell>
          <cell r="D42">
            <v>7242</v>
          </cell>
          <cell r="E42">
            <v>0</v>
          </cell>
          <cell r="F42">
            <v>0</v>
          </cell>
          <cell r="H42">
            <v>48000</v>
          </cell>
          <cell r="I42">
            <v>316000</v>
          </cell>
          <cell r="J42">
            <v>0</v>
          </cell>
          <cell r="K42">
            <v>0</v>
          </cell>
          <cell r="L42">
            <v>129061</v>
          </cell>
          <cell r="O42">
            <v>0</v>
          </cell>
          <cell r="P42">
            <v>0</v>
          </cell>
          <cell r="W42">
            <v>0</v>
          </cell>
          <cell r="X42">
            <v>6000</v>
          </cell>
          <cell r="Y42">
            <v>0</v>
          </cell>
          <cell r="Z42">
            <v>0</v>
          </cell>
          <cell r="AA42">
            <v>4232</v>
          </cell>
          <cell r="AB42">
            <v>3942</v>
          </cell>
          <cell r="AC42">
            <v>0</v>
          </cell>
          <cell r="AE42">
            <v>2500</v>
          </cell>
          <cell r="AF42">
            <v>0</v>
          </cell>
          <cell r="AG42">
            <v>0</v>
          </cell>
          <cell r="AH42">
            <v>861</v>
          </cell>
          <cell r="AI42">
            <v>13774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10380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11332</v>
          </cell>
          <cell r="BC42">
            <v>2011</v>
          </cell>
          <cell r="BD42">
            <v>1221</v>
          </cell>
          <cell r="BE42">
            <v>0</v>
          </cell>
          <cell r="BF42">
            <v>0</v>
          </cell>
          <cell r="BG42">
            <v>0</v>
          </cell>
          <cell r="BH42">
            <v>119</v>
          </cell>
          <cell r="BI42">
            <v>0</v>
          </cell>
          <cell r="BJ42">
            <v>0</v>
          </cell>
          <cell r="BL42">
            <v>11863</v>
          </cell>
        </row>
        <row r="43">
          <cell r="A43" t="str">
            <v>Brooklands Co-operating Parish</v>
          </cell>
          <cell r="D43">
            <v>49163</v>
          </cell>
          <cell r="E43">
            <v>0</v>
          </cell>
          <cell r="F43">
            <v>370</v>
          </cell>
          <cell r="H43">
            <v>669000</v>
          </cell>
          <cell r="I43">
            <v>796000</v>
          </cell>
          <cell r="J43">
            <v>2643</v>
          </cell>
          <cell r="K43">
            <v>29354</v>
          </cell>
          <cell r="L43">
            <v>0</v>
          </cell>
          <cell r="O43">
            <v>0</v>
          </cell>
          <cell r="P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80276</v>
          </cell>
          <cell r="AB43">
            <v>0</v>
          </cell>
          <cell r="AC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14564</v>
          </cell>
          <cell r="AI43">
            <v>27910</v>
          </cell>
          <cell r="AL43">
            <v>0</v>
          </cell>
          <cell r="AM43">
            <v>0</v>
          </cell>
          <cell r="AN43">
            <v>49664</v>
          </cell>
          <cell r="AO43">
            <v>4301</v>
          </cell>
          <cell r="AP43">
            <v>0</v>
          </cell>
          <cell r="AQ43">
            <v>129</v>
          </cell>
          <cell r="AS43">
            <v>8815</v>
          </cell>
          <cell r="AT43">
            <v>0</v>
          </cell>
          <cell r="AU43">
            <v>0</v>
          </cell>
          <cell r="AX43">
            <v>5646</v>
          </cell>
          <cell r="AY43">
            <v>0</v>
          </cell>
          <cell r="AZ43">
            <v>0</v>
          </cell>
          <cell r="BA43">
            <v>0</v>
          </cell>
          <cell r="BB43">
            <v>22183</v>
          </cell>
          <cell r="BC43">
            <v>3821</v>
          </cell>
          <cell r="BD43">
            <v>8718</v>
          </cell>
          <cell r="BE43">
            <v>0</v>
          </cell>
          <cell r="BF43">
            <v>0</v>
          </cell>
          <cell r="BG43">
            <v>0</v>
          </cell>
          <cell r="BH43">
            <v>893</v>
          </cell>
          <cell r="BI43">
            <v>0</v>
          </cell>
          <cell r="BJ43">
            <v>0</v>
          </cell>
          <cell r="BL43">
            <v>6700</v>
          </cell>
        </row>
        <row r="44">
          <cell r="A44" t="str">
            <v>Patea Co-operating Parish</v>
          </cell>
          <cell r="D44">
            <v>18000</v>
          </cell>
          <cell r="E44">
            <v>0</v>
          </cell>
          <cell r="F44">
            <v>0</v>
          </cell>
          <cell r="H44">
            <v>4000</v>
          </cell>
          <cell r="I44">
            <v>150000</v>
          </cell>
          <cell r="J44">
            <v>500</v>
          </cell>
          <cell r="K44">
            <v>3000</v>
          </cell>
          <cell r="L44">
            <v>31000</v>
          </cell>
          <cell r="O44">
            <v>0</v>
          </cell>
          <cell r="P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5222</v>
          </cell>
          <cell r="AB44">
            <v>0</v>
          </cell>
          <cell r="AC44">
            <v>20</v>
          </cell>
          <cell r="AE44">
            <v>0</v>
          </cell>
          <cell r="AF44">
            <v>0</v>
          </cell>
          <cell r="AG44">
            <v>505</v>
          </cell>
          <cell r="AH44">
            <v>3920</v>
          </cell>
          <cell r="AI44">
            <v>16591</v>
          </cell>
          <cell r="AL44">
            <v>347</v>
          </cell>
          <cell r="AM44">
            <v>0</v>
          </cell>
          <cell r="AN44">
            <v>9415</v>
          </cell>
          <cell r="AO44">
            <v>0</v>
          </cell>
          <cell r="AP44">
            <v>0</v>
          </cell>
          <cell r="AQ44">
            <v>1738</v>
          </cell>
          <cell r="AS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84</v>
          </cell>
          <cell r="BC44">
            <v>1950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L44">
            <v>10032</v>
          </cell>
        </row>
        <row r="45">
          <cell r="A45" t="str">
            <v>Opunake Co-operating Parish</v>
          </cell>
          <cell r="D45">
            <v>13941</v>
          </cell>
          <cell r="E45">
            <v>0</v>
          </cell>
          <cell r="F45">
            <v>0</v>
          </cell>
          <cell r="H45">
            <v>162000</v>
          </cell>
          <cell r="I45">
            <v>303000</v>
          </cell>
          <cell r="J45">
            <v>2000</v>
          </cell>
          <cell r="K45">
            <v>0</v>
          </cell>
          <cell r="L45">
            <v>39500</v>
          </cell>
          <cell r="O45">
            <v>0</v>
          </cell>
          <cell r="P45">
            <v>465000</v>
          </cell>
          <cell r="W45">
            <v>0</v>
          </cell>
          <cell r="X45">
            <v>20539</v>
          </cell>
          <cell r="Y45">
            <v>1951</v>
          </cell>
          <cell r="Z45">
            <v>0</v>
          </cell>
          <cell r="AA45">
            <v>32812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3075</v>
          </cell>
          <cell r="AH45">
            <v>7800</v>
          </cell>
          <cell r="AI45">
            <v>0</v>
          </cell>
          <cell r="AL45">
            <v>4024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S45">
            <v>3032</v>
          </cell>
          <cell r="AT45">
            <v>5239</v>
          </cell>
          <cell r="AU45">
            <v>0</v>
          </cell>
          <cell r="AX45">
            <v>4401</v>
          </cell>
          <cell r="AY45">
            <v>0</v>
          </cell>
          <cell r="AZ45">
            <v>0</v>
          </cell>
          <cell r="BA45">
            <v>0</v>
          </cell>
          <cell r="BB45">
            <v>34042</v>
          </cell>
          <cell r="BC45">
            <v>3290</v>
          </cell>
          <cell r="BD45">
            <v>0</v>
          </cell>
          <cell r="BE45">
            <v>0</v>
          </cell>
          <cell r="BF45">
            <v>0</v>
          </cell>
          <cell r="BG45">
            <v>705</v>
          </cell>
          <cell r="BH45">
            <v>495</v>
          </cell>
          <cell r="BI45">
            <v>0</v>
          </cell>
          <cell r="BJ45">
            <v>0</v>
          </cell>
          <cell r="BL45">
            <v>4754</v>
          </cell>
        </row>
        <row r="46">
          <cell r="A46" t="str">
            <v>St James Union Parish - Woodville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S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L46">
            <v>0</v>
          </cell>
        </row>
        <row r="47">
          <cell r="A47" t="str">
            <v>Rongotea Uniting Parish</v>
          </cell>
          <cell r="D47">
            <v>21359</v>
          </cell>
          <cell r="E47">
            <v>0</v>
          </cell>
          <cell r="F47">
            <v>15930</v>
          </cell>
          <cell r="H47">
            <v>158000</v>
          </cell>
          <cell r="I47">
            <v>557000</v>
          </cell>
          <cell r="J47">
            <v>526</v>
          </cell>
          <cell r="K47">
            <v>6098</v>
          </cell>
          <cell r="L47">
            <v>163498</v>
          </cell>
          <cell r="O47">
            <v>0</v>
          </cell>
          <cell r="P47">
            <v>0</v>
          </cell>
          <cell r="W47">
            <v>254</v>
          </cell>
          <cell r="X47">
            <v>0</v>
          </cell>
          <cell r="Y47">
            <v>0</v>
          </cell>
          <cell r="Z47">
            <v>0</v>
          </cell>
          <cell r="AA47">
            <v>30391</v>
          </cell>
          <cell r="AB47">
            <v>674</v>
          </cell>
          <cell r="AC47">
            <v>0</v>
          </cell>
          <cell r="AE47">
            <v>0</v>
          </cell>
          <cell r="AF47">
            <v>0</v>
          </cell>
          <cell r="AG47">
            <v>2298</v>
          </cell>
          <cell r="AH47">
            <v>9846</v>
          </cell>
          <cell r="AI47">
            <v>5720</v>
          </cell>
          <cell r="AL47">
            <v>5774</v>
          </cell>
          <cell r="AM47">
            <v>0</v>
          </cell>
          <cell r="AN47">
            <v>29046</v>
          </cell>
          <cell r="AO47">
            <v>3487</v>
          </cell>
          <cell r="AP47">
            <v>0</v>
          </cell>
          <cell r="AQ47">
            <v>5207</v>
          </cell>
          <cell r="AS47">
            <v>0</v>
          </cell>
          <cell r="AT47">
            <v>0</v>
          </cell>
          <cell r="AU47">
            <v>0</v>
          </cell>
          <cell r="AX47">
            <v>2149</v>
          </cell>
          <cell r="AY47">
            <v>0</v>
          </cell>
          <cell r="AZ47">
            <v>0</v>
          </cell>
          <cell r="BA47">
            <v>0</v>
          </cell>
          <cell r="BB47">
            <v>19794</v>
          </cell>
          <cell r="BC47">
            <v>4200</v>
          </cell>
          <cell r="BD47">
            <v>0</v>
          </cell>
          <cell r="BE47">
            <v>0</v>
          </cell>
          <cell r="BF47">
            <v>0</v>
          </cell>
          <cell r="BG47">
            <v>338</v>
          </cell>
          <cell r="BH47">
            <v>0</v>
          </cell>
          <cell r="BI47">
            <v>0</v>
          </cell>
          <cell r="BJ47">
            <v>0</v>
          </cell>
          <cell r="BL47">
            <v>4040</v>
          </cell>
        </row>
        <row r="48">
          <cell r="A48" t="str">
            <v>Milson Combined Church</v>
          </cell>
          <cell r="D48">
            <v>14776</v>
          </cell>
          <cell r="E48">
            <v>0</v>
          </cell>
          <cell r="F48">
            <v>0</v>
          </cell>
          <cell r="H48">
            <v>0</v>
          </cell>
          <cell r="I48">
            <v>356000</v>
          </cell>
          <cell r="J48">
            <v>0</v>
          </cell>
          <cell r="K48">
            <v>0</v>
          </cell>
          <cell r="L48">
            <v>70188</v>
          </cell>
          <cell r="O48">
            <v>0</v>
          </cell>
          <cell r="P48">
            <v>0</v>
          </cell>
          <cell r="W48">
            <v>0</v>
          </cell>
          <cell r="X48">
            <v>10310</v>
          </cell>
          <cell r="Y48">
            <v>1364</v>
          </cell>
          <cell r="Z48">
            <v>0</v>
          </cell>
          <cell r="AA48">
            <v>30452</v>
          </cell>
          <cell r="AB48">
            <v>377</v>
          </cell>
          <cell r="AC48">
            <v>0</v>
          </cell>
          <cell r="AE48">
            <v>0</v>
          </cell>
          <cell r="AF48">
            <v>0</v>
          </cell>
          <cell r="AG48">
            <v>2035</v>
          </cell>
          <cell r="AH48">
            <v>3267</v>
          </cell>
          <cell r="AI48">
            <v>0</v>
          </cell>
          <cell r="AL48">
            <v>1620</v>
          </cell>
          <cell r="AM48">
            <v>0</v>
          </cell>
          <cell r="AN48">
            <v>9095</v>
          </cell>
          <cell r="AO48">
            <v>0</v>
          </cell>
          <cell r="AP48">
            <v>0</v>
          </cell>
          <cell r="AQ48">
            <v>2670</v>
          </cell>
          <cell r="AS48">
            <v>0</v>
          </cell>
          <cell r="AT48">
            <v>0</v>
          </cell>
          <cell r="AU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21578</v>
          </cell>
          <cell r="BC48">
            <v>1200</v>
          </cell>
          <cell r="BD48">
            <v>0</v>
          </cell>
          <cell r="BE48">
            <v>0</v>
          </cell>
          <cell r="BF48">
            <v>0</v>
          </cell>
          <cell r="BG48">
            <v>77</v>
          </cell>
          <cell r="BH48">
            <v>0</v>
          </cell>
          <cell r="BI48">
            <v>0</v>
          </cell>
          <cell r="BJ48">
            <v>0</v>
          </cell>
          <cell r="BL48">
            <v>1562</v>
          </cell>
        </row>
        <row r="49">
          <cell r="A49" t="str">
            <v>Mangapapa Union Parish</v>
          </cell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O49">
            <v>0</v>
          </cell>
          <cell r="P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S49">
            <v>0</v>
          </cell>
          <cell r="AT49">
            <v>0</v>
          </cell>
          <cell r="AU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L49">
            <v>0</v>
          </cell>
        </row>
        <row r="50">
          <cell r="A50" t="str">
            <v>Presbyterian Methodist Parish of Wairoa</v>
          </cell>
          <cell r="D50">
            <v>14481</v>
          </cell>
          <cell r="E50">
            <v>0</v>
          </cell>
          <cell r="F50">
            <v>87855</v>
          </cell>
          <cell r="H50">
            <v>0</v>
          </cell>
          <cell r="I50">
            <v>2734600</v>
          </cell>
          <cell r="J50">
            <v>0</v>
          </cell>
          <cell r="K50">
            <v>0</v>
          </cell>
          <cell r="L50">
            <v>70861</v>
          </cell>
          <cell r="O50">
            <v>0</v>
          </cell>
          <cell r="P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21293</v>
          </cell>
          <cell r="AB50">
            <v>4331</v>
          </cell>
          <cell r="AC50">
            <v>0</v>
          </cell>
          <cell r="AE50">
            <v>0</v>
          </cell>
          <cell r="AF50">
            <v>0</v>
          </cell>
          <cell r="AG50">
            <v>566</v>
          </cell>
          <cell r="AH50">
            <v>0</v>
          </cell>
          <cell r="AI50">
            <v>10624</v>
          </cell>
          <cell r="AL50">
            <v>1500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360</v>
          </cell>
          <cell r="AS50">
            <v>0</v>
          </cell>
          <cell r="AT50">
            <v>0</v>
          </cell>
          <cell r="AU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24571</v>
          </cell>
          <cell r="BC50">
            <v>2400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L50">
            <v>2257</v>
          </cell>
        </row>
        <row r="51">
          <cell r="A51" t="str">
            <v>Saint Francis Co-operating Parish of Clive-Haumoana</v>
          </cell>
          <cell r="D51">
            <v>5180</v>
          </cell>
          <cell r="E51">
            <v>0</v>
          </cell>
          <cell r="F51">
            <v>1298</v>
          </cell>
          <cell r="H51">
            <v>425000</v>
          </cell>
          <cell r="I51">
            <v>309578</v>
          </cell>
          <cell r="J51">
            <v>0</v>
          </cell>
          <cell r="K51">
            <v>5281</v>
          </cell>
          <cell r="L51">
            <v>644707</v>
          </cell>
          <cell r="O51">
            <v>1578</v>
          </cell>
          <cell r="P51">
            <v>0</v>
          </cell>
          <cell r="W51">
            <v>0</v>
          </cell>
          <cell r="X51">
            <v>0</v>
          </cell>
          <cell r="Y51">
            <v>548</v>
          </cell>
          <cell r="Z51">
            <v>0</v>
          </cell>
          <cell r="AA51">
            <v>9374</v>
          </cell>
          <cell r="AB51">
            <v>50</v>
          </cell>
          <cell r="AC51">
            <v>595</v>
          </cell>
          <cell r="AE51">
            <v>0</v>
          </cell>
          <cell r="AF51">
            <v>0</v>
          </cell>
          <cell r="AG51">
            <v>34080</v>
          </cell>
          <cell r="AH51">
            <v>6657</v>
          </cell>
          <cell r="AI51">
            <v>604</v>
          </cell>
          <cell r="AL51">
            <v>2298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9766</v>
          </cell>
          <cell r="AS51">
            <v>0</v>
          </cell>
          <cell r="AT51">
            <v>0</v>
          </cell>
          <cell r="AU51">
            <v>0</v>
          </cell>
          <cell r="AX51">
            <v>416</v>
          </cell>
          <cell r="AY51">
            <v>0</v>
          </cell>
          <cell r="AZ51">
            <v>11831</v>
          </cell>
          <cell r="BA51">
            <v>0</v>
          </cell>
          <cell r="BB51">
            <v>10130</v>
          </cell>
          <cell r="BC51">
            <v>5200</v>
          </cell>
          <cell r="BD51">
            <v>4873</v>
          </cell>
          <cell r="BE51">
            <v>0</v>
          </cell>
          <cell r="BF51">
            <v>0</v>
          </cell>
          <cell r="BG51">
            <v>0</v>
          </cell>
          <cell r="BH51">
            <v>4710</v>
          </cell>
          <cell r="BI51">
            <v>0</v>
          </cell>
          <cell r="BJ51">
            <v>0</v>
          </cell>
          <cell r="BL51">
            <v>0</v>
          </cell>
        </row>
        <row r="52">
          <cell r="A52" t="str">
            <v>Waipawa Co-operating Parish</v>
          </cell>
          <cell r="D52">
            <v>12735</v>
          </cell>
          <cell r="E52">
            <v>0</v>
          </cell>
          <cell r="F52">
            <v>0</v>
          </cell>
          <cell r="H52">
            <v>112000</v>
          </cell>
          <cell r="I52">
            <v>604635</v>
          </cell>
          <cell r="J52">
            <v>2001</v>
          </cell>
          <cell r="K52">
            <v>188000</v>
          </cell>
          <cell r="L52">
            <v>175370</v>
          </cell>
          <cell r="O52">
            <v>0</v>
          </cell>
          <cell r="P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60908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9245</v>
          </cell>
          <cell r="AH52">
            <v>0</v>
          </cell>
          <cell r="AI52">
            <v>13049</v>
          </cell>
          <cell r="AL52">
            <v>0</v>
          </cell>
          <cell r="AM52">
            <v>0</v>
          </cell>
          <cell r="AN52">
            <v>54820</v>
          </cell>
          <cell r="AO52">
            <v>0</v>
          </cell>
          <cell r="AP52">
            <v>0</v>
          </cell>
          <cell r="AQ52">
            <v>0</v>
          </cell>
          <cell r="AS52">
            <v>1658</v>
          </cell>
          <cell r="AT52">
            <v>0</v>
          </cell>
          <cell r="AU52">
            <v>385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13878</v>
          </cell>
          <cell r="BC52">
            <v>3600</v>
          </cell>
          <cell r="BD52">
            <v>0</v>
          </cell>
          <cell r="BE52">
            <v>0</v>
          </cell>
          <cell r="BF52">
            <v>0</v>
          </cell>
          <cell r="BG52">
            <v>628</v>
          </cell>
          <cell r="BH52">
            <v>313</v>
          </cell>
          <cell r="BI52">
            <v>0</v>
          </cell>
          <cell r="BJ52">
            <v>0</v>
          </cell>
          <cell r="BL52">
            <v>7186</v>
          </cell>
        </row>
        <row r="53">
          <cell r="A53" t="str">
            <v>St David Union Parish - Carterton</v>
          </cell>
          <cell r="D53">
            <v>35917</v>
          </cell>
          <cell r="E53">
            <v>0</v>
          </cell>
          <cell r="F53">
            <v>5132</v>
          </cell>
          <cell r="H53">
            <v>165000</v>
          </cell>
          <cell r="I53">
            <v>880000</v>
          </cell>
          <cell r="J53">
            <v>7040</v>
          </cell>
          <cell r="K53">
            <v>78551</v>
          </cell>
          <cell r="L53">
            <v>69824</v>
          </cell>
          <cell r="O53">
            <v>1013</v>
          </cell>
          <cell r="P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76049</v>
          </cell>
          <cell r="AB53">
            <v>9441</v>
          </cell>
          <cell r="AC53">
            <v>2991</v>
          </cell>
          <cell r="AE53">
            <v>0</v>
          </cell>
          <cell r="AF53">
            <v>0</v>
          </cell>
          <cell r="AG53">
            <v>3813</v>
          </cell>
          <cell r="AH53">
            <v>14999</v>
          </cell>
          <cell r="AI53">
            <v>28000</v>
          </cell>
          <cell r="AL53">
            <v>0</v>
          </cell>
          <cell r="AM53">
            <v>0</v>
          </cell>
          <cell r="AN53">
            <v>44296</v>
          </cell>
          <cell r="AO53">
            <v>1047</v>
          </cell>
          <cell r="AP53">
            <v>0</v>
          </cell>
          <cell r="AQ53">
            <v>1166</v>
          </cell>
          <cell r="AS53">
            <v>1690</v>
          </cell>
          <cell r="AT53">
            <v>0</v>
          </cell>
          <cell r="AU53">
            <v>0</v>
          </cell>
          <cell r="AX53">
            <v>26891</v>
          </cell>
          <cell r="AY53">
            <v>0</v>
          </cell>
          <cell r="AZ53">
            <v>0</v>
          </cell>
          <cell r="BA53">
            <v>0</v>
          </cell>
          <cell r="BB53">
            <v>70551</v>
          </cell>
          <cell r="BC53">
            <v>8100</v>
          </cell>
          <cell r="BD53">
            <v>0</v>
          </cell>
          <cell r="BE53">
            <v>0</v>
          </cell>
          <cell r="BF53">
            <v>0</v>
          </cell>
          <cell r="BG53">
            <v>488</v>
          </cell>
          <cell r="BH53">
            <v>0</v>
          </cell>
          <cell r="BI53">
            <v>0</v>
          </cell>
          <cell r="BJ53">
            <v>110</v>
          </cell>
          <cell r="BL53">
            <v>13045</v>
          </cell>
        </row>
        <row r="54">
          <cell r="A54" t="str">
            <v>Greytown, Saint Andrews Union Church</v>
          </cell>
          <cell r="D54">
            <v>18877</v>
          </cell>
          <cell r="E54">
            <v>0</v>
          </cell>
          <cell r="F54">
            <v>47007</v>
          </cell>
          <cell r="H54">
            <v>350000</v>
          </cell>
          <cell r="I54">
            <v>450000</v>
          </cell>
          <cell r="J54">
            <v>0</v>
          </cell>
          <cell r="K54">
            <v>0</v>
          </cell>
          <cell r="L54">
            <v>0</v>
          </cell>
          <cell r="O54">
            <v>31000</v>
          </cell>
          <cell r="P54">
            <v>0</v>
          </cell>
          <cell r="W54">
            <v>0</v>
          </cell>
          <cell r="X54">
            <v>158809</v>
          </cell>
          <cell r="Y54">
            <v>0</v>
          </cell>
          <cell r="Z54">
            <v>0</v>
          </cell>
          <cell r="AA54">
            <v>21532</v>
          </cell>
          <cell r="AB54">
            <v>302</v>
          </cell>
          <cell r="AC54">
            <v>0</v>
          </cell>
          <cell r="AE54">
            <v>0</v>
          </cell>
          <cell r="AF54">
            <v>0</v>
          </cell>
          <cell r="AG54">
            <v>4291</v>
          </cell>
          <cell r="AH54">
            <v>16170</v>
          </cell>
          <cell r="AI54">
            <v>81462</v>
          </cell>
          <cell r="AL54">
            <v>302</v>
          </cell>
          <cell r="AM54">
            <v>0</v>
          </cell>
          <cell r="AN54">
            <v>20612</v>
          </cell>
          <cell r="AO54">
            <v>1998</v>
          </cell>
          <cell r="AP54">
            <v>0</v>
          </cell>
          <cell r="AQ54">
            <v>810</v>
          </cell>
          <cell r="AS54">
            <v>0</v>
          </cell>
          <cell r="AT54">
            <v>0</v>
          </cell>
          <cell r="AU54">
            <v>122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10979</v>
          </cell>
          <cell r="BC54">
            <v>600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L54">
            <v>236896</v>
          </cell>
        </row>
        <row r="55">
          <cell r="A55" t="str">
            <v>St Andrews Union Church Featherston</v>
          </cell>
          <cell r="D55">
            <v>121386</v>
          </cell>
          <cell r="E55">
            <v>0</v>
          </cell>
          <cell r="F55">
            <v>0</v>
          </cell>
          <cell r="H55">
            <v>40000</v>
          </cell>
          <cell r="I55">
            <v>55000</v>
          </cell>
          <cell r="J55">
            <v>250</v>
          </cell>
          <cell r="K55">
            <v>8750</v>
          </cell>
          <cell r="L55">
            <v>0</v>
          </cell>
          <cell r="O55">
            <v>1112</v>
          </cell>
          <cell r="P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45450</v>
          </cell>
          <cell r="AB55">
            <v>0</v>
          </cell>
          <cell r="AC55">
            <v>0</v>
          </cell>
          <cell r="AE55">
            <v>200</v>
          </cell>
          <cell r="AF55">
            <v>0</v>
          </cell>
          <cell r="AG55">
            <v>3666</v>
          </cell>
          <cell r="AH55">
            <v>0</v>
          </cell>
          <cell r="AI55">
            <v>0</v>
          </cell>
          <cell r="AL55">
            <v>0</v>
          </cell>
          <cell r="AM55">
            <v>0</v>
          </cell>
          <cell r="AN55">
            <v>19563</v>
          </cell>
          <cell r="AO55">
            <v>2208</v>
          </cell>
          <cell r="AP55">
            <v>7280</v>
          </cell>
          <cell r="AQ55">
            <v>0</v>
          </cell>
          <cell r="AS55">
            <v>0</v>
          </cell>
          <cell r="AT55">
            <v>0</v>
          </cell>
          <cell r="AU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7580</v>
          </cell>
          <cell r="BC55">
            <v>2400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L55">
            <v>11788</v>
          </cell>
        </row>
        <row r="56">
          <cell r="A56" t="str">
            <v>St James Union Parish Masterton</v>
          </cell>
          <cell r="D56">
            <v>12173</v>
          </cell>
          <cell r="E56">
            <v>0</v>
          </cell>
          <cell r="F56">
            <v>79102</v>
          </cell>
          <cell r="H56">
            <v>22000</v>
          </cell>
          <cell r="I56">
            <v>56135</v>
          </cell>
          <cell r="J56">
            <v>733</v>
          </cell>
          <cell r="K56">
            <v>6087</v>
          </cell>
          <cell r="L56">
            <v>0</v>
          </cell>
          <cell r="O56">
            <v>0</v>
          </cell>
          <cell r="P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50834</v>
          </cell>
          <cell r="AB56">
            <v>2270</v>
          </cell>
          <cell r="AC56">
            <v>0</v>
          </cell>
          <cell r="AE56">
            <v>0</v>
          </cell>
          <cell r="AF56">
            <v>0</v>
          </cell>
          <cell r="AG56">
            <v>7624</v>
          </cell>
          <cell r="AH56">
            <v>8580</v>
          </cell>
          <cell r="AI56">
            <v>15207</v>
          </cell>
          <cell r="AL56">
            <v>0</v>
          </cell>
          <cell r="AM56">
            <v>0</v>
          </cell>
          <cell r="AN56">
            <v>25471</v>
          </cell>
          <cell r="AO56">
            <v>0</v>
          </cell>
          <cell r="AP56">
            <v>0</v>
          </cell>
          <cell r="AQ56">
            <v>4098</v>
          </cell>
          <cell r="AS56">
            <v>4420</v>
          </cell>
          <cell r="AT56">
            <v>0</v>
          </cell>
          <cell r="AU56">
            <v>0</v>
          </cell>
          <cell r="AX56">
            <v>4798</v>
          </cell>
          <cell r="AY56">
            <v>0</v>
          </cell>
          <cell r="AZ56">
            <v>0</v>
          </cell>
          <cell r="BA56">
            <v>0</v>
          </cell>
          <cell r="BB56">
            <v>143516</v>
          </cell>
          <cell r="BC56">
            <v>3600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L56">
            <v>13826</v>
          </cell>
        </row>
        <row r="57">
          <cell r="A57" t="str">
            <v>St Lukes Union Parish Masterton</v>
          </cell>
          <cell r="D57">
            <v>75117</v>
          </cell>
          <cell r="E57">
            <v>0</v>
          </cell>
          <cell r="F57">
            <v>63000</v>
          </cell>
          <cell r="H57">
            <v>650000</v>
          </cell>
          <cell r="I57">
            <v>105000</v>
          </cell>
          <cell r="J57">
            <v>8000</v>
          </cell>
          <cell r="K57">
            <v>0</v>
          </cell>
          <cell r="L57">
            <v>63000</v>
          </cell>
          <cell r="O57">
            <v>18092</v>
          </cell>
          <cell r="P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40567</v>
          </cell>
          <cell r="AB57">
            <v>4177</v>
          </cell>
          <cell r="AC57">
            <v>2334</v>
          </cell>
          <cell r="AE57">
            <v>3198</v>
          </cell>
          <cell r="AF57">
            <v>0</v>
          </cell>
          <cell r="AG57">
            <v>0</v>
          </cell>
          <cell r="AH57">
            <v>24637</v>
          </cell>
          <cell r="AI57">
            <v>6882</v>
          </cell>
          <cell r="AL57">
            <v>0</v>
          </cell>
          <cell r="AM57">
            <v>0</v>
          </cell>
          <cell r="AN57">
            <v>23273</v>
          </cell>
          <cell r="AO57">
            <v>6592</v>
          </cell>
          <cell r="AP57">
            <v>0</v>
          </cell>
          <cell r="AQ57">
            <v>0</v>
          </cell>
          <cell r="AS57">
            <v>3160</v>
          </cell>
          <cell r="AT57">
            <v>0</v>
          </cell>
          <cell r="AU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9243</v>
          </cell>
          <cell r="BC57">
            <v>7200</v>
          </cell>
          <cell r="BD57">
            <v>0</v>
          </cell>
          <cell r="BE57">
            <v>0</v>
          </cell>
          <cell r="BF57">
            <v>0</v>
          </cell>
          <cell r="BG57">
            <v>501</v>
          </cell>
          <cell r="BH57">
            <v>0</v>
          </cell>
          <cell r="BI57">
            <v>0</v>
          </cell>
          <cell r="BJ57">
            <v>0</v>
          </cell>
          <cell r="BL57">
            <v>5162</v>
          </cell>
        </row>
        <row r="58">
          <cell r="A58" t="str">
            <v>Johnsonville Uniting Church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S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L58">
            <v>0</v>
          </cell>
        </row>
        <row r="59">
          <cell r="A59" t="str">
            <v>St Anselm's Union Church</v>
          </cell>
          <cell r="D59">
            <v>153064</v>
          </cell>
          <cell r="E59">
            <v>0</v>
          </cell>
          <cell r="F59">
            <v>225</v>
          </cell>
          <cell r="H59">
            <v>400000</v>
          </cell>
          <cell r="I59">
            <v>266750</v>
          </cell>
          <cell r="J59">
            <v>0</v>
          </cell>
          <cell r="K59">
            <v>150000</v>
          </cell>
          <cell r="L59">
            <v>616174</v>
          </cell>
          <cell r="O59">
            <v>830</v>
          </cell>
          <cell r="P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37046</v>
          </cell>
          <cell r="AB59">
            <v>623</v>
          </cell>
          <cell r="AC59">
            <v>0</v>
          </cell>
          <cell r="AE59">
            <v>0</v>
          </cell>
          <cell r="AF59">
            <v>0</v>
          </cell>
          <cell r="AG59">
            <v>28567</v>
          </cell>
          <cell r="AH59">
            <v>13655</v>
          </cell>
          <cell r="AI59">
            <v>224</v>
          </cell>
          <cell r="AL59">
            <v>0</v>
          </cell>
          <cell r="AM59">
            <v>0</v>
          </cell>
          <cell r="AN59">
            <v>25454</v>
          </cell>
          <cell r="AO59">
            <v>8764</v>
          </cell>
          <cell r="AP59">
            <v>9165</v>
          </cell>
          <cell r="AQ59">
            <v>1877</v>
          </cell>
          <cell r="AS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12347</v>
          </cell>
          <cell r="BC59">
            <v>2750</v>
          </cell>
          <cell r="BD59">
            <v>0</v>
          </cell>
          <cell r="BE59">
            <v>0</v>
          </cell>
          <cell r="BF59">
            <v>75</v>
          </cell>
          <cell r="BG59">
            <v>0</v>
          </cell>
          <cell r="BH59">
            <v>244</v>
          </cell>
          <cell r="BI59">
            <v>0</v>
          </cell>
          <cell r="BJ59">
            <v>0</v>
          </cell>
          <cell r="BL59">
            <v>2772</v>
          </cell>
        </row>
        <row r="60">
          <cell r="A60" t="str">
            <v>Ngaio Union Church</v>
          </cell>
          <cell r="D60">
            <v>44706</v>
          </cell>
          <cell r="E60">
            <v>0</v>
          </cell>
          <cell r="F60">
            <v>0</v>
          </cell>
          <cell r="H60">
            <v>840000</v>
          </cell>
          <cell r="I60">
            <v>1509500</v>
          </cell>
          <cell r="J60">
            <v>5000</v>
          </cell>
          <cell r="K60">
            <v>109690</v>
          </cell>
          <cell r="L60">
            <v>0</v>
          </cell>
          <cell r="O60">
            <v>0</v>
          </cell>
          <cell r="P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61633</v>
          </cell>
          <cell r="AB60">
            <v>2348</v>
          </cell>
          <cell r="AC60">
            <v>6636</v>
          </cell>
          <cell r="AE60">
            <v>0</v>
          </cell>
          <cell r="AF60">
            <v>0</v>
          </cell>
          <cell r="AG60">
            <v>386</v>
          </cell>
          <cell r="AH60">
            <v>12796</v>
          </cell>
          <cell r="AI60">
            <v>1066</v>
          </cell>
          <cell r="AL60">
            <v>6045</v>
          </cell>
          <cell r="AM60">
            <v>0</v>
          </cell>
          <cell r="AN60">
            <v>43601</v>
          </cell>
          <cell r="AO60">
            <v>1216</v>
          </cell>
          <cell r="AP60">
            <v>5061</v>
          </cell>
          <cell r="AQ60">
            <v>158</v>
          </cell>
          <cell r="AS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AZ60">
            <v>4039</v>
          </cell>
          <cell r="BA60">
            <v>0</v>
          </cell>
          <cell r="BB60">
            <v>23006</v>
          </cell>
          <cell r="BC60">
            <v>3839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1126</v>
          </cell>
          <cell r="BI60">
            <v>0</v>
          </cell>
          <cell r="BJ60">
            <v>0</v>
          </cell>
          <cell r="BL60">
            <v>395</v>
          </cell>
        </row>
        <row r="61">
          <cell r="A61" t="str">
            <v>Tawa Union Parish</v>
          </cell>
          <cell r="D61">
            <v>4498</v>
          </cell>
          <cell r="E61">
            <v>0</v>
          </cell>
          <cell r="F61">
            <v>1880</v>
          </cell>
          <cell r="H61">
            <v>950000</v>
          </cell>
          <cell r="I61">
            <v>3522297</v>
          </cell>
          <cell r="J61">
            <v>3986</v>
          </cell>
          <cell r="K61">
            <v>0</v>
          </cell>
          <cell r="L61">
            <v>309945</v>
          </cell>
          <cell r="O61">
            <v>6986</v>
          </cell>
          <cell r="P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107679</v>
          </cell>
          <cell r="AB61">
            <v>0</v>
          </cell>
          <cell r="AC61">
            <v>0</v>
          </cell>
          <cell r="AE61">
            <v>0</v>
          </cell>
          <cell r="AF61">
            <v>0</v>
          </cell>
          <cell r="AG61">
            <v>14623</v>
          </cell>
          <cell r="AH61">
            <v>50099</v>
          </cell>
          <cell r="AI61">
            <v>5653</v>
          </cell>
          <cell r="AL61">
            <v>0</v>
          </cell>
          <cell r="AM61">
            <v>0</v>
          </cell>
          <cell r="AN61">
            <v>51142</v>
          </cell>
          <cell r="AO61">
            <v>2623</v>
          </cell>
          <cell r="AP61">
            <v>4334</v>
          </cell>
          <cell r="AQ61">
            <v>9646</v>
          </cell>
          <cell r="AS61">
            <v>21624</v>
          </cell>
          <cell r="AT61">
            <v>0</v>
          </cell>
          <cell r="AU61">
            <v>5769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40606</v>
          </cell>
          <cell r="BC61">
            <v>29472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3595</v>
          </cell>
          <cell r="BL61">
            <v>14287</v>
          </cell>
        </row>
        <row r="62">
          <cell r="A62" t="str">
            <v>St Ninian's Uniting Parish</v>
          </cell>
          <cell r="D62">
            <v>0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  <cell r="P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S62">
            <v>0</v>
          </cell>
          <cell r="AT62">
            <v>0</v>
          </cell>
          <cell r="AU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L62">
            <v>0</v>
          </cell>
        </row>
        <row r="63">
          <cell r="A63" t="str">
            <v>Hutt City Uniting Congregations</v>
          </cell>
          <cell r="D63">
            <v>219673</v>
          </cell>
          <cell r="E63">
            <v>0</v>
          </cell>
          <cell r="F63">
            <v>19539</v>
          </cell>
          <cell r="H63">
            <v>4678000</v>
          </cell>
          <cell r="I63">
            <v>3652050</v>
          </cell>
          <cell r="J63">
            <v>2405</v>
          </cell>
          <cell r="K63">
            <v>119855</v>
          </cell>
          <cell r="L63">
            <v>3635484</v>
          </cell>
          <cell r="O63">
            <v>10484</v>
          </cell>
          <cell r="P63">
            <v>500</v>
          </cell>
          <cell r="W63">
            <v>0</v>
          </cell>
          <cell r="X63">
            <v>8208</v>
          </cell>
          <cell r="Y63">
            <v>18659</v>
          </cell>
          <cell r="Z63">
            <v>0</v>
          </cell>
          <cell r="AA63">
            <v>275891</v>
          </cell>
          <cell r="AB63">
            <v>664</v>
          </cell>
          <cell r="AC63">
            <v>1495</v>
          </cell>
          <cell r="AE63">
            <v>6168</v>
          </cell>
          <cell r="AF63">
            <v>0</v>
          </cell>
          <cell r="AG63">
            <v>176453</v>
          </cell>
          <cell r="AH63">
            <v>44355</v>
          </cell>
          <cell r="AI63">
            <v>19629</v>
          </cell>
          <cell r="AL63">
            <v>3945</v>
          </cell>
          <cell r="AM63">
            <v>267</v>
          </cell>
          <cell r="AN63">
            <v>179624</v>
          </cell>
          <cell r="AO63">
            <v>21466</v>
          </cell>
          <cell r="AP63">
            <v>0</v>
          </cell>
          <cell r="AQ63">
            <v>16918</v>
          </cell>
          <cell r="AS63">
            <v>62259</v>
          </cell>
          <cell r="AT63">
            <v>0</v>
          </cell>
          <cell r="AU63">
            <v>1391</v>
          </cell>
          <cell r="AX63">
            <v>1512</v>
          </cell>
          <cell r="AY63">
            <v>0</v>
          </cell>
          <cell r="AZ63">
            <v>9121</v>
          </cell>
          <cell r="BA63">
            <v>0</v>
          </cell>
          <cell r="BB63">
            <v>119563</v>
          </cell>
          <cell r="BC63">
            <v>26000</v>
          </cell>
          <cell r="BD63">
            <v>0</v>
          </cell>
          <cell r="BE63">
            <v>0</v>
          </cell>
          <cell r="BF63">
            <v>0</v>
          </cell>
          <cell r="BG63">
            <v>9044</v>
          </cell>
          <cell r="BH63">
            <v>3435</v>
          </cell>
          <cell r="BI63">
            <v>12280</v>
          </cell>
          <cell r="BJ63">
            <v>0</v>
          </cell>
          <cell r="BL63">
            <v>77221</v>
          </cell>
        </row>
        <row r="64">
          <cell r="A64" t="str">
            <v>Miramar Uniting Church</v>
          </cell>
          <cell r="D64">
            <v>6333</v>
          </cell>
          <cell r="E64">
            <v>0</v>
          </cell>
          <cell r="F64">
            <v>1260</v>
          </cell>
          <cell r="H64">
            <v>375000</v>
          </cell>
          <cell r="I64">
            <v>625000</v>
          </cell>
          <cell r="J64">
            <v>2648</v>
          </cell>
          <cell r="K64">
            <v>16489</v>
          </cell>
          <cell r="L64">
            <v>871538</v>
          </cell>
          <cell r="O64">
            <v>0</v>
          </cell>
          <cell r="P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56208</v>
          </cell>
          <cell r="AB64">
            <v>6000</v>
          </cell>
          <cell r="AC64">
            <v>787</v>
          </cell>
          <cell r="AE64">
            <v>0</v>
          </cell>
          <cell r="AF64">
            <v>0</v>
          </cell>
          <cell r="AG64">
            <v>42352</v>
          </cell>
          <cell r="AH64">
            <v>21065</v>
          </cell>
          <cell r="AI64">
            <v>1858</v>
          </cell>
          <cell r="AL64">
            <v>252</v>
          </cell>
          <cell r="AM64">
            <v>0</v>
          </cell>
          <cell r="AN64">
            <v>57869</v>
          </cell>
          <cell r="AO64">
            <v>769</v>
          </cell>
          <cell r="AP64">
            <v>0</v>
          </cell>
          <cell r="AQ64">
            <v>3005</v>
          </cell>
          <cell r="AS64">
            <v>22297</v>
          </cell>
          <cell r="AT64">
            <v>0</v>
          </cell>
          <cell r="AU64">
            <v>500</v>
          </cell>
          <cell r="AX64">
            <v>4020</v>
          </cell>
          <cell r="AY64">
            <v>0</v>
          </cell>
          <cell r="AZ64">
            <v>0</v>
          </cell>
          <cell r="BA64">
            <v>0</v>
          </cell>
          <cell r="BB64">
            <v>17441</v>
          </cell>
          <cell r="BC64">
            <v>7150</v>
          </cell>
          <cell r="BD64">
            <v>0</v>
          </cell>
          <cell r="BE64">
            <v>0</v>
          </cell>
          <cell r="BF64">
            <v>0</v>
          </cell>
          <cell r="BG64">
            <v>321</v>
          </cell>
          <cell r="BH64">
            <v>275</v>
          </cell>
          <cell r="BI64">
            <v>2817</v>
          </cell>
          <cell r="BJ64">
            <v>0</v>
          </cell>
          <cell r="BL64">
            <v>8372</v>
          </cell>
        </row>
        <row r="65">
          <cell r="A65" t="str">
            <v>Upper Hutt Uniting Parish</v>
          </cell>
          <cell r="D65">
            <v>4463</v>
          </cell>
          <cell r="E65">
            <v>0</v>
          </cell>
          <cell r="F65">
            <v>119502</v>
          </cell>
          <cell r="H65">
            <v>1376000</v>
          </cell>
          <cell r="I65">
            <v>1300000</v>
          </cell>
          <cell r="J65">
            <v>9500</v>
          </cell>
          <cell r="K65">
            <v>365500</v>
          </cell>
          <cell r="L65">
            <v>836878</v>
          </cell>
          <cell r="O65">
            <v>66162</v>
          </cell>
          <cell r="P65">
            <v>0</v>
          </cell>
          <cell r="W65">
            <v>0</v>
          </cell>
          <cell r="X65">
            <v>0</v>
          </cell>
          <cell r="Y65">
            <v>18500</v>
          </cell>
          <cell r="Z65">
            <v>0</v>
          </cell>
          <cell r="AA65">
            <v>82017</v>
          </cell>
          <cell r="AB65">
            <v>0</v>
          </cell>
          <cell r="AC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20211</v>
          </cell>
          <cell r="AI65">
            <v>78616</v>
          </cell>
          <cell r="AL65">
            <v>781</v>
          </cell>
          <cell r="AM65">
            <v>0</v>
          </cell>
          <cell r="AN65">
            <v>35188</v>
          </cell>
          <cell r="AO65">
            <v>3437</v>
          </cell>
          <cell r="AP65">
            <v>0</v>
          </cell>
          <cell r="AQ65">
            <v>7164</v>
          </cell>
          <cell r="AS65">
            <v>39244</v>
          </cell>
          <cell r="AT65">
            <v>339</v>
          </cell>
          <cell r="AU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56751</v>
          </cell>
          <cell r="BC65">
            <v>7200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3394</v>
          </cell>
          <cell r="BL65">
            <v>47413</v>
          </cell>
        </row>
        <row r="66">
          <cell r="A66" t="str">
            <v>Kapiti Uniting Parish</v>
          </cell>
          <cell r="D66">
            <v>73553</v>
          </cell>
          <cell r="E66">
            <v>0</v>
          </cell>
          <cell r="F66">
            <v>19558</v>
          </cell>
          <cell r="H66">
            <v>0</v>
          </cell>
          <cell r="I66">
            <v>1941538</v>
          </cell>
          <cell r="J66">
            <v>2114</v>
          </cell>
          <cell r="K66">
            <v>196782</v>
          </cell>
          <cell r="L66">
            <v>0</v>
          </cell>
          <cell r="O66">
            <v>3997</v>
          </cell>
          <cell r="P66">
            <v>60422</v>
          </cell>
          <cell r="W66">
            <v>3914</v>
          </cell>
          <cell r="X66">
            <v>0</v>
          </cell>
          <cell r="Y66">
            <v>12808</v>
          </cell>
          <cell r="Z66">
            <v>0</v>
          </cell>
          <cell r="AA66">
            <v>140257</v>
          </cell>
          <cell r="AB66">
            <v>3800</v>
          </cell>
          <cell r="AC66">
            <v>0</v>
          </cell>
          <cell r="AE66">
            <v>2000</v>
          </cell>
          <cell r="AF66">
            <v>0</v>
          </cell>
          <cell r="AG66">
            <v>0</v>
          </cell>
          <cell r="AH66">
            <v>18615</v>
          </cell>
          <cell r="AI66">
            <v>10451</v>
          </cell>
          <cell r="AL66">
            <v>0</v>
          </cell>
          <cell r="AM66">
            <v>0</v>
          </cell>
          <cell r="AN66">
            <v>55995</v>
          </cell>
          <cell r="AO66">
            <v>5380</v>
          </cell>
          <cell r="AP66">
            <v>951</v>
          </cell>
          <cell r="AQ66">
            <v>1228</v>
          </cell>
          <cell r="AS66">
            <v>37890</v>
          </cell>
          <cell r="AT66">
            <v>0</v>
          </cell>
          <cell r="AU66">
            <v>1105</v>
          </cell>
          <cell r="AX66">
            <v>14765</v>
          </cell>
          <cell r="AY66">
            <v>1601</v>
          </cell>
          <cell r="AZ66">
            <v>0</v>
          </cell>
          <cell r="BA66">
            <v>3428</v>
          </cell>
          <cell r="BB66">
            <v>41854</v>
          </cell>
          <cell r="BC66">
            <v>10500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5371</v>
          </cell>
          <cell r="BL66">
            <v>16520</v>
          </cell>
        </row>
        <row r="67">
          <cell r="A67" t="str">
            <v>St Matthew's Brooklyn Joint Parish Anglican Methodist Presbyterian</v>
          </cell>
          <cell r="D67">
            <v>18958</v>
          </cell>
          <cell r="E67">
            <v>0</v>
          </cell>
          <cell r="F67">
            <v>60555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1987</v>
          </cell>
          <cell r="P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36322</v>
          </cell>
          <cell r="AB67">
            <v>615</v>
          </cell>
          <cell r="AC67">
            <v>0</v>
          </cell>
          <cell r="AE67">
            <v>1535</v>
          </cell>
          <cell r="AF67">
            <v>0</v>
          </cell>
          <cell r="AG67">
            <v>11905</v>
          </cell>
          <cell r="AH67">
            <v>58603</v>
          </cell>
          <cell r="AI67">
            <v>15482</v>
          </cell>
          <cell r="AL67">
            <v>2415</v>
          </cell>
          <cell r="AM67">
            <v>0</v>
          </cell>
          <cell r="AN67">
            <v>54432</v>
          </cell>
          <cell r="AO67">
            <v>1965</v>
          </cell>
          <cell r="AP67">
            <v>0</v>
          </cell>
          <cell r="AQ67">
            <v>860</v>
          </cell>
          <cell r="AS67">
            <v>8321</v>
          </cell>
          <cell r="AT67">
            <v>61</v>
          </cell>
          <cell r="AU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46728</v>
          </cell>
          <cell r="BC67">
            <v>5260</v>
          </cell>
          <cell r="BD67">
            <v>6348</v>
          </cell>
          <cell r="BE67">
            <v>0</v>
          </cell>
          <cell r="BF67">
            <v>0</v>
          </cell>
          <cell r="BG67">
            <v>172</v>
          </cell>
          <cell r="BH67">
            <v>203</v>
          </cell>
          <cell r="BI67">
            <v>0</v>
          </cell>
          <cell r="BJ67">
            <v>0</v>
          </cell>
          <cell r="BL67">
            <v>8337</v>
          </cell>
        </row>
        <row r="68">
          <cell r="A68" t="str">
            <v>Motueka Uniting Parish</v>
          </cell>
          <cell r="D68">
            <v>3613</v>
          </cell>
          <cell r="E68">
            <v>1868</v>
          </cell>
          <cell r="F68">
            <v>0</v>
          </cell>
          <cell r="H68">
            <v>331000</v>
          </cell>
          <cell r="I68">
            <v>584000</v>
          </cell>
          <cell r="J68">
            <v>3500</v>
          </cell>
          <cell r="K68">
            <v>0</v>
          </cell>
          <cell r="L68">
            <v>645927</v>
          </cell>
          <cell r="O68">
            <v>0</v>
          </cell>
          <cell r="P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52961</v>
          </cell>
          <cell r="AB68">
            <v>1376</v>
          </cell>
          <cell r="AC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10065</v>
          </cell>
          <cell r="AI68">
            <v>2</v>
          </cell>
          <cell r="AL68">
            <v>0</v>
          </cell>
          <cell r="AM68">
            <v>0</v>
          </cell>
          <cell r="AN68">
            <v>43537</v>
          </cell>
          <cell r="AO68">
            <v>4048</v>
          </cell>
          <cell r="AP68">
            <v>0</v>
          </cell>
          <cell r="AQ68">
            <v>6976</v>
          </cell>
          <cell r="AS68">
            <v>0</v>
          </cell>
          <cell r="AT68">
            <v>0</v>
          </cell>
          <cell r="AU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14274</v>
          </cell>
          <cell r="BC68">
            <v>6000</v>
          </cell>
          <cell r="BD68">
            <v>0</v>
          </cell>
          <cell r="BE68">
            <v>0</v>
          </cell>
          <cell r="BF68">
            <v>0</v>
          </cell>
          <cell r="BG68">
            <v>275</v>
          </cell>
          <cell r="BH68">
            <v>275</v>
          </cell>
          <cell r="BI68">
            <v>0</v>
          </cell>
          <cell r="BJ68">
            <v>0</v>
          </cell>
          <cell r="BL68">
            <v>10234</v>
          </cell>
        </row>
        <row r="69">
          <cell r="A69" t="str">
            <v>Union Parish of Picton</v>
          </cell>
          <cell r="D69">
            <v>4702</v>
          </cell>
          <cell r="E69">
            <v>0</v>
          </cell>
          <cell r="F69">
            <v>9606</v>
          </cell>
          <cell r="H69">
            <v>288000</v>
          </cell>
          <cell r="I69">
            <v>1036000</v>
          </cell>
          <cell r="J69">
            <v>5400</v>
          </cell>
          <cell r="K69">
            <v>100000</v>
          </cell>
          <cell r="L69">
            <v>91428</v>
          </cell>
          <cell r="O69">
            <v>2814</v>
          </cell>
          <cell r="P69">
            <v>0</v>
          </cell>
          <cell r="W69">
            <v>0</v>
          </cell>
          <cell r="X69">
            <v>0</v>
          </cell>
          <cell r="Y69">
            <v>5500</v>
          </cell>
          <cell r="Z69">
            <v>0</v>
          </cell>
          <cell r="AA69">
            <v>18467</v>
          </cell>
          <cell r="AB69">
            <v>0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6480</v>
          </cell>
          <cell r="AI69">
            <v>7431</v>
          </cell>
          <cell r="AL69">
            <v>3465</v>
          </cell>
          <cell r="AM69">
            <v>0</v>
          </cell>
          <cell r="AN69">
            <v>12953</v>
          </cell>
          <cell r="AO69">
            <v>2734</v>
          </cell>
          <cell r="AP69">
            <v>0</v>
          </cell>
          <cell r="AQ69">
            <v>960</v>
          </cell>
          <cell r="AS69">
            <v>12000</v>
          </cell>
          <cell r="AT69">
            <v>0</v>
          </cell>
          <cell r="AU69">
            <v>48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20880</v>
          </cell>
          <cell r="BC69">
            <v>4500</v>
          </cell>
          <cell r="BD69">
            <v>0</v>
          </cell>
          <cell r="BE69">
            <v>0</v>
          </cell>
          <cell r="BF69">
            <v>0</v>
          </cell>
          <cell r="BG69">
            <v>1366</v>
          </cell>
          <cell r="BH69">
            <v>369</v>
          </cell>
          <cell r="BI69">
            <v>0</v>
          </cell>
          <cell r="BJ69">
            <v>0</v>
          </cell>
          <cell r="BL69">
            <v>7921</v>
          </cell>
        </row>
        <row r="70">
          <cell r="A70" t="str">
            <v>Reefton District Union Parish</v>
          </cell>
          <cell r="D70">
            <v>6107</v>
          </cell>
          <cell r="E70">
            <v>0</v>
          </cell>
          <cell r="F70">
            <v>0</v>
          </cell>
          <cell r="H70">
            <v>47000</v>
          </cell>
          <cell r="I70">
            <v>213000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W70">
            <v>0</v>
          </cell>
          <cell r="X70">
            <v>4300</v>
          </cell>
          <cell r="Y70">
            <v>0</v>
          </cell>
          <cell r="Z70">
            <v>0</v>
          </cell>
          <cell r="AA70">
            <v>9862</v>
          </cell>
          <cell r="AB70">
            <v>0</v>
          </cell>
          <cell r="AC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100</v>
          </cell>
          <cell r="AI70">
            <v>2440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2126</v>
          </cell>
          <cell r="AQ70">
            <v>0</v>
          </cell>
          <cell r="AS70">
            <v>0</v>
          </cell>
          <cell r="AT70">
            <v>2277</v>
          </cell>
          <cell r="AU70">
            <v>0</v>
          </cell>
          <cell r="AX70">
            <v>0</v>
          </cell>
          <cell r="AY70">
            <v>0</v>
          </cell>
          <cell r="AZ70">
            <v>1236</v>
          </cell>
          <cell r="BA70">
            <v>0</v>
          </cell>
          <cell r="BB70">
            <v>9460</v>
          </cell>
          <cell r="BC70">
            <v>1000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600</v>
          </cell>
          <cell r="BL70">
            <v>149</v>
          </cell>
        </row>
        <row r="71">
          <cell r="A71" t="str">
            <v>Halswell Union Parish</v>
          </cell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S71">
            <v>0</v>
          </cell>
          <cell r="AT71">
            <v>0</v>
          </cell>
          <cell r="AU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L71">
            <v>0</v>
          </cell>
        </row>
        <row r="72">
          <cell r="A72" t="str">
            <v>Lincoln Union Parish</v>
          </cell>
          <cell r="D72">
            <v>14557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262614</v>
          </cell>
          <cell r="O72">
            <v>0</v>
          </cell>
          <cell r="P72">
            <v>0</v>
          </cell>
          <cell r="W72">
            <v>0</v>
          </cell>
          <cell r="X72">
            <v>0</v>
          </cell>
          <cell r="Y72">
            <v>5460</v>
          </cell>
          <cell r="Z72">
            <v>0</v>
          </cell>
          <cell r="AA72">
            <v>62579</v>
          </cell>
          <cell r="AB72">
            <v>0</v>
          </cell>
          <cell r="AC72">
            <v>1890</v>
          </cell>
          <cell r="AE72">
            <v>1250</v>
          </cell>
          <cell r="AF72">
            <v>0</v>
          </cell>
          <cell r="AG72">
            <v>16495</v>
          </cell>
          <cell r="AH72">
            <v>27949</v>
          </cell>
          <cell r="AI72">
            <v>1890</v>
          </cell>
          <cell r="AL72">
            <v>2374</v>
          </cell>
          <cell r="AM72">
            <v>0</v>
          </cell>
          <cell r="AN72">
            <v>46727</v>
          </cell>
          <cell r="AO72">
            <v>0</v>
          </cell>
          <cell r="AP72">
            <v>19760</v>
          </cell>
          <cell r="AQ72">
            <v>5435</v>
          </cell>
          <cell r="AS72">
            <v>0</v>
          </cell>
          <cell r="AT72">
            <v>0</v>
          </cell>
          <cell r="AU72">
            <v>345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33548</v>
          </cell>
          <cell r="BC72">
            <v>1568</v>
          </cell>
          <cell r="BD72">
            <v>0</v>
          </cell>
          <cell r="BE72">
            <v>0</v>
          </cell>
          <cell r="BF72">
            <v>0</v>
          </cell>
          <cell r="BG72">
            <v>2028</v>
          </cell>
          <cell r="BH72">
            <v>396</v>
          </cell>
          <cell r="BI72">
            <v>3203</v>
          </cell>
          <cell r="BJ72">
            <v>0</v>
          </cell>
          <cell r="BL72">
            <v>1680</v>
          </cell>
        </row>
        <row r="73">
          <cell r="A73" t="str">
            <v>New Brighton Union</v>
          </cell>
          <cell r="D73">
            <v>58400</v>
          </cell>
          <cell r="E73">
            <v>0</v>
          </cell>
          <cell r="F73">
            <v>874257</v>
          </cell>
          <cell r="H73">
            <v>573000</v>
          </cell>
          <cell r="I73">
            <v>271152</v>
          </cell>
          <cell r="J73">
            <v>46580</v>
          </cell>
          <cell r="K73">
            <v>0</v>
          </cell>
          <cell r="L73">
            <v>490181</v>
          </cell>
          <cell r="O73">
            <v>600</v>
          </cell>
          <cell r="P73">
            <v>0</v>
          </cell>
          <cell r="W73">
            <v>0</v>
          </cell>
          <cell r="X73">
            <v>13911</v>
          </cell>
          <cell r="Y73">
            <v>16212</v>
          </cell>
          <cell r="Z73">
            <v>0</v>
          </cell>
          <cell r="AA73">
            <v>13469</v>
          </cell>
          <cell r="AB73">
            <v>33</v>
          </cell>
          <cell r="AC73">
            <v>0</v>
          </cell>
          <cell r="AE73">
            <v>0</v>
          </cell>
          <cell r="AF73">
            <v>21684</v>
          </cell>
          <cell r="AG73">
            <v>0</v>
          </cell>
          <cell r="AH73">
            <v>22004</v>
          </cell>
          <cell r="AI73">
            <v>11992</v>
          </cell>
          <cell r="AL73">
            <v>0</v>
          </cell>
          <cell r="AM73">
            <v>0</v>
          </cell>
          <cell r="AN73">
            <v>42220</v>
          </cell>
          <cell r="AO73">
            <v>73</v>
          </cell>
          <cell r="AP73">
            <v>0</v>
          </cell>
          <cell r="AQ73">
            <v>340</v>
          </cell>
          <cell r="AS73">
            <v>9619</v>
          </cell>
          <cell r="AT73">
            <v>0</v>
          </cell>
          <cell r="AU73">
            <v>0</v>
          </cell>
          <cell r="AX73">
            <v>413</v>
          </cell>
          <cell r="AY73">
            <v>0</v>
          </cell>
          <cell r="AZ73">
            <v>80</v>
          </cell>
          <cell r="BA73">
            <v>0</v>
          </cell>
          <cell r="BB73">
            <v>13084</v>
          </cell>
          <cell r="BC73">
            <v>1400</v>
          </cell>
          <cell r="BD73">
            <v>0</v>
          </cell>
          <cell r="BE73">
            <v>0</v>
          </cell>
          <cell r="BF73">
            <v>0</v>
          </cell>
          <cell r="BG73">
            <v>408</v>
          </cell>
          <cell r="BH73">
            <v>531</v>
          </cell>
          <cell r="BI73">
            <v>0</v>
          </cell>
          <cell r="BJ73">
            <v>0</v>
          </cell>
          <cell r="BL73">
            <v>18110</v>
          </cell>
        </row>
        <row r="74">
          <cell r="A74" t="str">
            <v>Oxford District Union Parish</v>
          </cell>
          <cell r="D74">
            <v>38509</v>
          </cell>
          <cell r="E74">
            <v>0</v>
          </cell>
          <cell r="F74">
            <v>0</v>
          </cell>
          <cell r="H74">
            <v>312000</v>
          </cell>
          <cell r="I74">
            <v>625000</v>
          </cell>
          <cell r="J74">
            <v>0</v>
          </cell>
          <cell r="K74">
            <v>0</v>
          </cell>
          <cell r="L74">
            <v>206912</v>
          </cell>
          <cell r="O74">
            <v>0</v>
          </cell>
          <cell r="P74">
            <v>0</v>
          </cell>
          <cell r="W74">
            <v>0</v>
          </cell>
          <cell r="X74">
            <v>0</v>
          </cell>
          <cell r="Y74">
            <v>3491</v>
          </cell>
          <cell r="Z74">
            <v>0</v>
          </cell>
          <cell r="AA74">
            <v>29754</v>
          </cell>
          <cell r="AB74">
            <v>2749</v>
          </cell>
          <cell r="AC74">
            <v>0</v>
          </cell>
          <cell r="AE74">
            <v>0</v>
          </cell>
          <cell r="AF74">
            <v>0</v>
          </cell>
          <cell r="AG74">
            <v>8173</v>
          </cell>
          <cell r="AH74">
            <v>5156</v>
          </cell>
          <cell r="AI74">
            <v>2118</v>
          </cell>
          <cell r="AL74">
            <v>0</v>
          </cell>
          <cell r="AM74">
            <v>0</v>
          </cell>
          <cell r="AN74">
            <v>28570</v>
          </cell>
          <cell r="AO74">
            <v>2876</v>
          </cell>
          <cell r="AP74">
            <v>7200</v>
          </cell>
          <cell r="AQ74">
            <v>2647</v>
          </cell>
          <cell r="AS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AZ74">
            <v>1286</v>
          </cell>
          <cell r="BA74">
            <v>0</v>
          </cell>
          <cell r="BB74">
            <v>14155</v>
          </cell>
          <cell r="BC74">
            <v>1500</v>
          </cell>
          <cell r="BD74">
            <v>0</v>
          </cell>
          <cell r="BE74">
            <v>0</v>
          </cell>
          <cell r="BF74">
            <v>0</v>
          </cell>
          <cell r="BG74">
            <v>600</v>
          </cell>
          <cell r="BH74">
            <v>240</v>
          </cell>
          <cell r="BI74">
            <v>0</v>
          </cell>
          <cell r="BJ74">
            <v>0</v>
          </cell>
          <cell r="BL74">
            <v>0</v>
          </cell>
        </row>
        <row r="75">
          <cell r="A75" t="str">
            <v>Linwood Avenue Union Church</v>
          </cell>
          <cell r="D75">
            <v>207402</v>
          </cell>
          <cell r="E75">
            <v>0</v>
          </cell>
          <cell r="F75">
            <v>0</v>
          </cell>
          <cell r="H75">
            <v>90000</v>
          </cell>
          <cell r="I75">
            <v>2822000</v>
          </cell>
          <cell r="J75">
            <v>58006</v>
          </cell>
          <cell r="K75">
            <v>0</v>
          </cell>
          <cell r="L75">
            <v>0</v>
          </cell>
          <cell r="O75">
            <v>80</v>
          </cell>
          <cell r="P75">
            <v>366659</v>
          </cell>
          <cell r="W75">
            <v>0</v>
          </cell>
          <cell r="X75">
            <v>11405</v>
          </cell>
          <cell r="Y75">
            <v>13168</v>
          </cell>
          <cell r="Z75">
            <v>0</v>
          </cell>
          <cell r="AA75">
            <v>36547</v>
          </cell>
          <cell r="AB75">
            <v>2261</v>
          </cell>
          <cell r="AC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24100</v>
          </cell>
          <cell r="AI75">
            <v>60196</v>
          </cell>
          <cell r="AL75">
            <v>11477</v>
          </cell>
          <cell r="AM75">
            <v>0</v>
          </cell>
          <cell r="AN75">
            <v>51133</v>
          </cell>
          <cell r="AO75">
            <v>5118</v>
          </cell>
          <cell r="AP75">
            <v>0</v>
          </cell>
          <cell r="AQ75">
            <v>0</v>
          </cell>
          <cell r="AS75">
            <v>1329</v>
          </cell>
          <cell r="AT75">
            <v>0</v>
          </cell>
          <cell r="AU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58312</v>
          </cell>
          <cell r="BC75">
            <v>2400</v>
          </cell>
          <cell r="BD75">
            <v>0</v>
          </cell>
          <cell r="BE75">
            <v>0</v>
          </cell>
          <cell r="BF75">
            <v>0</v>
          </cell>
          <cell r="BG75">
            <v>504</v>
          </cell>
          <cell r="BH75">
            <v>114</v>
          </cell>
          <cell r="BI75">
            <v>0</v>
          </cell>
          <cell r="BJ75">
            <v>0</v>
          </cell>
          <cell r="BL75">
            <v>14934</v>
          </cell>
        </row>
        <row r="76">
          <cell r="A76" t="str">
            <v>Sumner Redcliffs Lyttelton Union Parish</v>
          </cell>
          <cell r="D76">
            <v>18125</v>
          </cell>
          <cell r="E76">
            <v>0</v>
          </cell>
          <cell r="F76">
            <v>228882</v>
          </cell>
          <cell r="H76">
            <v>2162000</v>
          </cell>
          <cell r="I76">
            <v>1206300</v>
          </cell>
          <cell r="J76">
            <v>0</v>
          </cell>
          <cell r="K76">
            <v>175884</v>
          </cell>
          <cell r="L76">
            <v>0</v>
          </cell>
          <cell r="O76">
            <v>906</v>
          </cell>
          <cell r="P76">
            <v>132135</v>
          </cell>
          <cell r="W76">
            <v>0</v>
          </cell>
          <cell r="X76">
            <v>2000</v>
          </cell>
          <cell r="Y76">
            <v>0</v>
          </cell>
          <cell r="Z76">
            <v>0</v>
          </cell>
          <cell r="AA76">
            <v>17194</v>
          </cell>
          <cell r="AB76">
            <v>313</v>
          </cell>
          <cell r="AC76">
            <v>5479</v>
          </cell>
          <cell r="AE76">
            <v>0</v>
          </cell>
          <cell r="AF76">
            <v>0</v>
          </cell>
          <cell r="AG76">
            <v>11239</v>
          </cell>
          <cell r="AH76">
            <v>52351</v>
          </cell>
          <cell r="AI76">
            <v>2055</v>
          </cell>
          <cell r="AL76">
            <v>313</v>
          </cell>
          <cell r="AM76">
            <v>0</v>
          </cell>
          <cell r="AN76">
            <v>16256</v>
          </cell>
          <cell r="AO76">
            <v>844</v>
          </cell>
          <cell r="AP76">
            <v>0</v>
          </cell>
          <cell r="AQ76">
            <v>2619</v>
          </cell>
          <cell r="AS76">
            <v>2912</v>
          </cell>
          <cell r="AT76">
            <v>0</v>
          </cell>
          <cell r="AU76">
            <v>16</v>
          </cell>
          <cell r="AX76">
            <v>927</v>
          </cell>
          <cell r="AY76">
            <v>9101</v>
          </cell>
          <cell r="AZ76">
            <v>4103</v>
          </cell>
          <cell r="BA76">
            <v>0</v>
          </cell>
          <cell r="BB76">
            <v>36313</v>
          </cell>
          <cell r="BC76">
            <v>5580</v>
          </cell>
          <cell r="BD76">
            <v>0</v>
          </cell>
          <cell r="BE76">
            <v>0</v>
          </cell>
          <cell r="BF76">
            <v>0</v>
          </cell>
          <cell r="BG76">
            <v>816</v>
          </cell>
          <cell r="BH76">
            <v>672</v>
          </cell>
          <cell r="BI76">
            <v>0</v>
          </cell>
          <cell r="BJ76">
            <v>0</v>
          </cell>
          <cell r="BL76">
            <v>0</v>
          </cell>
        </row>
        <row r="77">
          <cell r="A77" t="str">
            <v>St Albans Uniting Parish</v>
          </cell>
          <cell r="D77">
            <v>97495</v>
          </cell>
          <cell r="E77">
            <v>0</v>
          </cell>
          <cell r="F77">
            <v>1000</v>
          </cell>
          <cell r="H77">
            <v>666000</v>
          </cell>
          <cell r="I77">
            <v>786000</v>
          </cell>
          <cell r="J77">
            <v>1000</v>
          </cell>
          <cell r="K77">
            <v>0</v>
          </cell>
          <cell r="L77">
            <v>2554085</v>
          </cell>
          <cell r="O77">
            <v>1200</v>
          </cell>
          <cell r="P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38200</v>
          </cell>
          <cell r="AB77">
            <v>1093</v>
          </cell>
          <cell r="AC77">
            <v>0</v>
          </cell>
          <cell r="AE77">
            <v>2000</v>
          </cell>
          <cell r="AF77">
            <v>0</v>
          </cell>
          <cell r="AG77">
            <v>76908</v>
          </cell>
          <cell r="AH77">
            <v>37671</v>
          </cell>
          <cell r="AI77">
            <v>7499</v>
          </cell>
          <cell r="AL77">
            <v>0</v>
          </cell>
          <cell r="AM77">
            <v>0</v>
          </cell>
          <cell r="AN77">
            <v>43341</v>
          </cell>
          <cell r="AO77">
            <v>6727</v>
          </cell>
          <cell r="AP77">
            <v>19500</v>
          </cell>
          <cell r="AQ77">
            <v>6038</v>
          </cell>
          <cell r="AS77">
            <v>4577</v>
          </cell>
          <cell r="AT77">
            <v>0</v>
          </cell>
          <cell r="AU77">
            <v>50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25599</v>
          </cell>
          <cell r="BC77">
            <v>14900</v>
          </cell>
          <cell r="BD77">
            <v>0</v>
          </cell>
          <cell r="BE77">
            <v>0</v>
          </cell>
          <cell r="BF77">
            <v>0</v>
          </cell>
          <cell r="BG77">
            <v>2000</v>
          </cell>
          <cell r="BH77">
            <v>888</v>
          </cell>
          <cell r="BI77">
            <v>4203</v>
          </cell>
          <cell r="BJ77">
            <v>0</v>
          </cell>
          <cell r="BL77">
            <v>15993</v>
          </cell>
        </row>
        <row r="78">
          <cell r="A78" t="str">
            <v>Kaiapoi Co-op Parish Methodist - Presbyterian</v>
          </cell>
          <cell r="D78">
            <v>101530</v>
          </cell>
          <cell r="E78">
            <v>0</v>
          </cell>
          <cell r="F78">
            <v>0</v>
          </cell>
          <cell r="H78">
            <v>245000</v>
          </cell>
          <cell r="I78">
            <v>2436000</v>
          </cell>
          <cell r="J78">
            <v>3400</v>
          </cell>
          <cell r="K78">
            <v>222902</v>
          </cell>
          <cell r="L78">
            <v>403821</v>
          </cell>
          <cell r="O78">
            <v>0</v>
          </cell>
          <cell r="P78">
            <v>0</v>
          </cell>
          <cell r="W78">
            <v>0</v>
          </cell>
          <cell r="X78">
            <v>10900</v>
          </cell>
          <cell r="Y78">
            <v>9626</v>
          </cell>
          <cell r="Z78">
            <v>0</v>
          </cell>
          <cell r="AA78">
            <v>43019</v>
          </cell>
          <cell r="AB78">
            <v>825</v>
          </cell>
          <cell r="AC78">
            <v>1500</v>
          </cell>
          <cell r="AE78">
            <v>234</v>
          </cell>
          <cell r="AF78">
            <v>0</v>
          </cell>
          <cell r="AG78">
            <v>23961</v>
          </cell>
          <cell r="AH78">
            <v>13946</v>
          </cell>
          <cell r="AI78">
            <v>2478</v>
          </cell>
          <cell r="AL78">
            <v>2985</v>
          </cell>
          <cell r="AM78">
            <v>0</v>
          </cell>
          <cell r="AN78">
            <v>38356</v>
          </cell>
          <cell r="AO78">
            <v>10884</v>
          </cell>
          <cell r="AP78">
            <v>12480</v>
          </cell>
          <cell r="AQ78">
            <v>1620</v>
          </cell>
          <cell r="AS78">
            <v>13635</v>
          </cell>
          <cell r="AT78">
            <v>1204</v>
          </cell>
          <cell r="AU78">
            <v>389</v>
          </cell>
          <cell r="AX78">
            <v>0</v>
          </cell>
          <cell r="AY78">
            <v>0</v>
          </cell>
          <cell r="AZ78">
            <v>1910</v>
          </cell>
          <cell r="BA78">
            <v>0</v>
          </cell>
          <cell r="BB78">
            <v>32714</v>
          </cell>
          <cell r="BC78">
            <v>2400</v>
          </cell>
          <cell r="BD78">
            <v>0</v>
          </cell>
          <cell r="BE78">
            <v>0</v>
          </cell>
          <cell r="BF78">
            <v>0</v>
          </cell>
          <cell r="BG78">
            <v>780</v>
          </cell>
          <cell r="BH78">
            <v>581</v>
          </cell>
          <cell r="BI78">
            <v>0</v>
          </cell>
          <cell r="BJ78">
            <v>0</v>
          </cell>
          <cell r="BL78">
            <v>9074</v>
          </cell>
        </row>
        <row r="79">
          <cell r="A79" t="str">
            <v>Ellesmere Cooperating Parish</v>
          </cell>
          <cell r="D79">
            <v>20917</v>
          </cell>
          <cell r="E79">
            <v>0</v>
          </cell>
          <cell r="F79">
            <v>1212</v>
          </cell>
          <cell r="H79">
            <v>497000</v>
          </cell>
          <cell r="I79">
            <v>1335000</v>
          </cell>
          <cell r="J79">
            <v>200</v>
          </cell>
          <cell r="K79">
            <v>0</v>
          </cell>
          <cell r="L79">
            <v>564590</v>
          </cell>
          <cell r="O79">
            <v>0</v>
          </cell>
          <cell r="P79">
            <v>0</v>
          </cell>
          <cell r="W79">
            <v>0</v>
          </cell>
          <cell r="X79">
            <v>12772</v>
          </cell>
          <cell r="Y79">
            <v>442</v>
          </cell>
          <cell r="Z79">
            <v>0</v>
          </cell>
          <cell r="AA79">
            <v>76949</v>
          </cell>
          <cell r="AB79">
            <v>4773</v>
          </cell>
          <cell r="AC79">
            <v>0</v>
          </cell>
          <cell r="AE79">
            <v>0</v>
          </cell>
          <cell r="AF79">
            <v>0</v>
          </cell>
          <cell r="AG79">
            <v>27617</v>
          </cell>
          <cell r="AH79">
            <v>15985</v>
          </cell>
          <cell r="AI79">
            <v>29</v>
          </cell>
          <cell r="AL79">
            <v>3000</v>
          </cell>
          <cell r="AM79">
            <v>2426</v>
          </cell>
          <cell r="AN79">
            <v>47457</v>
          </cell>
          <cell r="AO79">
            <v>7157</v>
          </cell>
          <cell r="AP79">
            <v>0</v>
          </cell>
          <cell r="AQ79">
            <v>11797</v>
          </cell>
          <cell r="AS79">
            <v>0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22540</v>
          </cell>
          <cell r="BC79">
            <v>4000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3538</v>
          </cell>
          <cell r="BL79">
            <v>3695</v>
          </cell>
        </row>
        <row r="80">
          <cell r="A80" t="str">
            <v>St Davids Union Church Marchwiel</v>
          </cell>
          <cell r="D80">
            <v>14481</v>
          </cell>
          <cell r="E80">
            <v>0</v>
          </cell>
          <cell r="F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82679</v>
          </cell>
          <cell r="O80">
            <v>0</v>
          </cell>
          <cell r="P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21301</v>
          </cell>
          <cell r="AB80">
            <v>303</v>
          </cell>
          <cell r="AC80">
            <v>376</v>
          </cell>
          <cell r="AE80">
            <v>0</v>
          </cell>
          <cell r="AF80">
            <v>0</v>
          </cell>
          <cell r="AG80">
            <v>20486</v>
          </cell>
          <cell r="AH80">
            <v>0</v>
          </cell>
          <cell r="AI80">
            <v>410</v>
          </cell>
          <cell r="AL80">
            <v>0</v>
          </cell>
          <cell r="AM80">
            <v>0</v>
          </cell>
          <cell r="AN80">
            <v>23293</v>
          </cell>
          <cell r="AO80">
            <v>127</v>
          </cell>
          <cell r="AP80">
            <v>1052</v>
          </cell>
          <cell r="AQ80">
            <v>25</v>
          </cell>
          <cell r="AS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2000</v>
          </cell>
          <cell r="BD80">
            <v>0</v>
          </cell>
          <cell r="BE80">
            <v>0</v>
          </cell>
          <cell r="BF80">
            <v>0</v>
          </cell>
          <cell r="BG80">
            <v>1404</v>
          </cell>
          <cell r="BH80">
            <v>0</v>
          </cell>
          <cell r="BI80">
            <v>0</v>
          </cell>
          <cell r="BJ80">
            <v>0</v>
          </cell>
          <cell r="BL80">
            <v>7454</v>
          </cell>
        </row>
        <row r="81">
          <cell r="A81" t="str">
            <v>St Andrews Co-operating</v>
          </cell>
          <cell r="D81">
            <v>3479</v>
          </cell>
          <cell r="E81">
            <v>0</v>
          </cell>
          <cell r="F81">
            <v>0</v>
          </cell>
          <cell r="H81">
            <v>194000</v>
          </cell>
          <cell r="I81">
            <v>2203500</v>
          </cell>
          <cell r="J81">
            <v>0</v>
          </cell>
          <cell r="K81">
            <v>57359</v>
          </cell>
          <cell r="L81">
            <v>203760</v>
          </cell>
          <cell r="O81">
            <v>0</v>
          </cell>
          <cell r="P81">
            <v>0</v>
          </cell>
          <cell r="W81">
            <v>0</v>
          </cell>
          <cell r="X81">
            <v>600</v>
          </cell>
          <cell r="Y81">
            <v>0</v>
          </cell>
          <cell r="Z81">
            <v>0</v>
          </cell>
          <cell r="AA81">
            <v>8122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G81">
            <v>611</v>
          </cell>
          <cell r="AH81">
            <v>300</v>
          </cell>
          <cell r="AI81">
            <v>25322</v>
          </cell>
          <cell r="AL81">
            <v>0</v>
          </cell>
          <cell r="AM81">
            <v>0</v>
          </cell>
          <cell r="AN81">
            <v>7915</v>
          </cell>
          <cell r="AO81">
            <v>6355</v>
          </cell>
          <cell r="AP81">
            <v>2537</v>
          </cell>
          <cell r="AQ81">
            <v>536</v>
          </cell>
          <cell r="AS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21563</v>
          </cell>
          <cell r="BC81">
            <v>1963</v>
          </cell>
          <cell r="BD81">
            <v>324</v>
          </cell>
          <cell r="BE81">
            <v>0</v>
          </cell>
          <cell r="BF81">
            <v>0</v>
          </cell>
          <cell r="BG81">
            <v>0</v>
          </cell>
          <cell r="BH81">
            <v>156</v>
          </cell>
          <cell r="BI81">
            <v>0</v>
          </cell>
          <cell r="BJ81">
            <v>0</v>
          </cell>
          <cell r="BL81">
            <v>2150</v>
          </cell>
        </row>
        <row r="82">
          <cell r="A82" t="str">
            <v>Waihao Co-operating Parish</v>
          </cell>
          <cell r="D82">
            <v>26872</v>
          </cell>
          <cell r="E82">
            <v>0</v>
          </cell>
          <cell r="F82">
            <v>23</v>
          </cell>
          <cell r="H82">
            <v>98000</v>
          </cell>
          <cell r="I82">
            <v>353000</v>
          </cell>
          <cell r="J82">
            <v>2000</v>
          </cell>
          <cell r="K82">
            <v>104143</v>
          </cell>
          <cell r="L82">
            <v>232637</v>
          </cell>
          <cell r="O82">
            <v>0</v>
          </cell>
          <cell r="P82">
            <v>0</v>
          </cell>
          <cell r="W82">
            <v>0</v>
          </cell>
          <cell r="X82">
            <v>0</v>
          </cell>
          <cell r="Y82">
            <v>465</v>
          </cell>
          <cell r="Z82">
            <v>0</v>
          </cell>
          <cell r="AA82">
            <v>22373</v>
          </cell>
          <cell r="AB82">
            <v>1298</v>
          </cell>
          <cell r="AC82">
            <v>0</v>
          </cell>
          <cell r="AE82">
            <v>0</v>
          </cell>
          <cell r="AF82">
            <v>207</v>
          </cell>
          <cell r="AG82">
            <v>13638</v>
          </cell>
          <cell r="AH82">
            <v>0</v>
          </cell>
          <cell r="AI82">
            <v>409</v>
          </cell>
          <cell r="AL82">
            <v>3146</v>
          </cell>
          <cell r="AM82">
            <v>0</v>
          </cell>
          <cell r="AN82">
            <v>8762</v>
          </cell>
          <cell r="AO82">
            <v>3479</v>
          </cell>
          <cell r="AP82">
            <v>0</v>
          </cell>
          <cell r="AQ82">
            <v>465</v>
          </cell>
          <cell r="AS82">
            <v>0</v>
          </cell>
          <cell r="AT82">
            <v>90</v>
          </cell>
          <cell r="AU82">
            <v>0</v>
          </cell>
          <cell r="AX82">
            <v>0</v>
          </cell>
          <cell r="AY82">
            <v>0</v>
          </cell>
          <cell r="AZ82">
            <v>1067</v>
          </cell>
          <cell r="BA82">
            <v>0</v>
          </cell>
          <cell r="BB82">
            <v>11698</v>
          </cell>
          <cell r="BC82">
            <v>1700</v>
          </cell>
          <cell r="BD82">
            <v>1914</v>
          </cell>
          <cell r="BE82">
            <v>0</v>
          </cell>
          <cell r="BF82">
            <v>0</v>
          </cell>
          <cell r="BG82">
            <v>0</v>
          </cell>
          <cell r="BH82">
            <v>94</v>
          </cell>
          <cell r="BI82">
            <v>0</v>
          </cell>
          <cell r="BJ82">
            <v>0</v>
          </cell>
          <cell r="BL82">
            <v>744</v>
          </cell>
        </row>
        <row r="83">
          <cell r="A83" t="str">
            <v>Pukaki Co-operating Parish</v>
          </cell>
          <cell r="D83">
            <v>27068</v>
          </cell>
          <cell r="E83">
            <v>0</v>
          </cell>
          <cell r="F83">
            <v>0</v>
          </cell>
          <cell r="H83">
            <v>0</v>
          </cell>
          <cell r="I83">
            <v>139200</v>
          </cell>
          <cell r="J83">
            <v>0</v>
          </cell>
          <cell r="K83">
            <v>28150</v>
          </cell>
          <cell r="L83">
            <v>100000</v>
          </cell>
          <cell r="O83">
            <v>0</v>
          </cell>
          <cell r="P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42499</v>
          </cell>
          <cell r="AB83">
            <v>0</v>
          </cell>
          <cell r="AC83">
            <v>0</v>
          </cell>
          <cell r="AE83">
            <v>0</v>
          </cell>
          <cell r="AF83">
            <v>0</v>
          </cell>
          <cell r="AG83">
            <v>4889</v>
          </cell>
          <cell r="AH83">
            <v>0</v>
          </cell>
          <cell r="AI83">
            <v>13251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529</v>
          </cell>
          <cell r="AS83">
            <v>0</v>
          </cell>
          <cell r="AT83">
            <v>4086</v>
          </cell>
          <cell r="AU83">
            <v>0</v>
          </cell>
          <cell r="AX83">
            <v>5077</v>
          </cell>
          <cell r="AY83">
            <v>0</v>
          </cell>
          <cell r="AZ83">
            <v>0</v>
          </cell>
          <cell r="BA83">
            <v>4371</v>
          </cell>
          <cell r="BB83">
            <v>6082</v>
          </cell>
          <cell r="BC83">
            <v>0</v>
          </cell>
          <cell r="BD83">
            <v>4479</v>
          </cell>
          <cell r="BE83">
            <v>0</v>
          </cell>
          <cell r="BF83">
            <v>0</v>
          </cell>
          <cell r="BG83">
            <v>0</v>
          </cell>
          <cell r="BH83">
            <v>3451</v>
          </cell>
          <cell r="BI83">
            <v>0</v>
          </cell>
          <cell r="BJ83">
            <v>0</v>
          </cell>
          <cell r="BL83">
            <v>29564</v>
          </cell>
        </row>
        <row r="84">
          <cell r="A84" t="str">
            <v>St David's Union Parish  Ashburton</v>
          </cell>
          <cell r="D84">
            <v>99523</v>
          </cell>
          <cell r="E84">
            <v>0</v>
          </cell>
          <cell r="F84">
            <v>2020</v>
          </cell>
          <cell r="H84">
            <v>0</v>
          </cell>
          <cell r="I84">
            <v>748292</v>
          </cell>
          <cell r="J84">
            <v>0</v>
          </cell>
          <cell r="K84">
            <v>0</v>
          </cell>
          <cell r="L84">
            <v>0</v>
          </cell>
          <cell r="O84">
            <v>4459</v>
          </cell>
          <cell r="P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129816</v>
          </cell>
          <cell r="AB84">
            <v>1676</v>
          </cell>
          <cell r="AC84">
            <v>0</v>
          </cell>
          <cell r="AE84">
            <v>0</v>
          </cell>
          <cell r="AF84">
            <v>0</v>
          </cell>
          <cell r="AG84">
            <v>4923</v>
          </cell>
          <cell r="AH84">
            <v>2921</v>
          </cell>
          <cell r="AI84">
            <v>26575</v>
          </cell>
          <cell r="AL84">
            <v>1676</v>
          </cell>
          <cell r="AM84">
            <v>0</v>
          </cell>
          <cell r="AN84">
            <v>63630</v>
          </cell>
          <cell r="AO84">
            <v>10720</v>
          </cell>
          <cell r="AP84">
            <v>0</v>
          </cell>
          <cell r="AQ84">
            <v>5045</v>
          </cell>
          <cell r="AS84">
            <v>39452</v>
          </cell>
          <cell r="AT84">
            <v>0</v>
          </cell>
          <cell r="AU84">
            <v>1329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9500</v>
          </cell>
          <cell r="BD84">
            <v>0</v>
          </cell>
          <cell r="BE84">
            <v>0</v>
          </cell>
          <cell r="BF84">
            <v>0</v>
          </cell>
          <cell r="BG84">
            <v>2000</v>
          </cell>
          <cell r="BH84">
            <v>1207</v>
          </cell>
          <cell r="BI84">
            <v>0</v>
          </cell>
          <cell r="BJ84">
            <v>0</v>
          </cell>
          <cell r="BL84">
            <v>35597</v>
          </cell>
        </row>
        <row r="85">
          <cell r="A85" t="str">
            <v>Brockville Co-operating Parish</v>
          </cell>
          <cell r="D85">
            <v>57424</v>
          </cell>
          <cell r="E85">
            <v>6937</v>
          </cell>
          <cell r="F85">
            <v>0</v>
          </cell>
          <cell r="H85">
            <v>189000</v>
          </cell>
          <cell r="I85">
            <v>441000</v>
          </cell>
          <cell r="J85">
            <v>2000</v>
          </cell>
          <cell r="K85">
            <v>0</v>
          </cell>
          <cell r="L85">
            <v>0</v>
          </cell>
          <cell r="O85">
            <v>3800</v>
          </cell>
          <cell r="P85">
            <v>0</v>
          </cell>
          <cell r="W85">
            <v>0</v>
          </cell>
          <cell r="X85">
            <v>44445</v>
          </cell>
          <cell r="Y85">
            <v>0</v>
          </cell>
          <cell r="Z85">
            <v>0</v>
          </cell>
          <cell r="AA85">
            <v>21870</v>
          </cell>
          <cell r="AB85">
            <v>45</v>
          </cell>
          <cell r="AC85">
            <v>22170</v>
          </cell>
          <cell r="AE85">
            <v>0</v>
          </cell>
          <cell r="AF85">
            <v>0</v>
          </cell>
          <cell r="AG85">
            <v>4118</v>
          </cell>
          <cell r="AH85">
            <v>6984</v>
          </cell>
          <cell r="AI85">
            <v>654</v>
          </cell>
          <cell r="AL85">
            <v>5980</v>
          </cell>
          <cell r="AM85">
            <v>0</v>
          </cell>
          <cell r="AN85">
            <v>47550</v>
          </cell>
          <cell r="AO85">
            <v>2338</v>
          </cell>
          <cell r="AP85">
            <v>0</v>
          </cell>
          <cell r="AQ85">
            <v>2242</v>
          </cell>
          <cell r="AS85">
            <v>0</v>
          </cell>
          <cell r="AT85">
            <v>0</v>
          </cell>
          <cell r="AU85">
            <v>2235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19075</v>
          </cell>
          <cell r="BC85">
            <v>2400</v>
          </cell>
          <cell r="BD85">
            <v>200</v>
          </cell>
          <cell r="BE85">
            <v>0</v>
          </cell>
          <cell r="BF85">
            <v>0</v>
          </cell>
          <cell r="BG85">
            <v>326</v>
          </cell>
          <cell r="BH85">
            <v>140</v>
          </cell>
          <cell r="BI85">
            <v>4288</v>
          </cell>
          <cell r="BJ85">
            <v>0</v>
          </cell>
          <cell r="BL85">
            <v>7666</v>
          </cell>
        </row>
        <row r="86">
          <cell r="A86" t="str">
            <v>Tokomairiro Co-operating Parish</v>
          </cell>
          <cell r="D86">
            <v>206294</v>
          </cell>
          <cell r="E86">
            <v>0</v>
          </cell>
          <cell r="F86">
            <v>0</v>
          </cell>
          <cell r="H86">
            <v>1041500</v>
          </cell>
          <cell r="I86">
            <v>755000</v>
          </cell>
          <cell r="J86">
            <v>0</v>
          </cell>
          <cell r="K86">
            <v>0</v>
          </cell>
          <cell r="L86">
            <v>0</v>
          </cell>
          <cell r="O86">
            <v>0</v>
          </cell>
          <cell r="P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45939</v>
          </cell>
          <cell r="AB86">
            <v>1877</v>
          </cell>
          <cell r="AC86">
            <v>0</v>
          </cell>
          <cell r="AE86">
            <v>0</v>
          </cell>
          <cell r="AF86">
            <v>0</v>
          </cell>
          <cell r="AG86">
            <v>5918</v>
          </cell>
          <cell r="AH86">
            <v>25105</v>
          </cell>
          <cell r="AI86">
            <v>2110</v>
          </cell>
          <cell r="AL86">
            <v>881</v>
          </cell>
          <cell r="AM86">
            <v>0</v>
          </cell>
          <cell r="AN86">
            <v>21106</v>
          </cell>
          <cell r="AO86">
            <v>3274</v>
          </cell>
          <cell r="AP86">
            <v>0</v>
          </cell>
          <cell r="AQ86">
            <v>9405</v>
          </cell>
          <cell r="AS86">
            <v>552</v>
          </cell>
          <cell r="AT86">
            <v>0</v>
          </cell>
          <cell r="AU86">
            <v>0</v>
          </cell>
          <cell r="AX86">
            <v>0</v>
          </cell>
          <cell r="AY86">
            <v>70</v>
          </cell>
          <cell r="AZ86">
            <v>0</v>
          </cell>
          <cell r="BA86">
            <v>789</v>
          </cell>
          <cell r="BB86">
            <v>26304</v>
          </cell>
          <cell r="BC86">
            <v>4200</v>
          </cell>
          <cell r="BD86">
            <v>0</v>
          </cell>
          <cell r="BE86">
            <v>0</v>
          </cell>
          <cell r="BF86">
            <v>0</v>
          </cell>
          <cell r="BG86">
            <v>326</v>
          </cell>
          <cell r="BH86">
            <v>459</v>
          </cell>
          <cell r="BI86">
            <v>0</v>
          </cell>
          <cell r="BJ86">
            <v>0</v>
          </cell>
          <cell r="BL86">
            <v>5203</v>
          </cell>
        </row>
        <row r="87">
          <cell r="A87" t="str">
            <v>Alexandra Clyde Lauder Union Parish</v>
          </cell>
          <cell r="D87">
            <v>5976</v>
          </cell>
          <cell r="E87">
            <v>0</v>
          </cell>
          <cell r="F87">
            <v>46999</v>
          </cell>
          <cell r="H87">
            <v>0</v>
          </cell>
          <cell r="I87">
            <v>15186</v>
          </cell>
          <cell r="J87">
            <v>0</v>
          </cell>
          <cell r="K87">
            <v>0</v>
          </cell>
          <cell r="L87">
            <v>283339</v>
          </cell>
          <cell r="O87">
            <v>-759</v>
          </cell>
          <cell r="P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22017</v>
          </cell>
          <cell r="AB87">
            <v>3879</v>
          </cell>
          <cell r="AC87">
            <v>0</v>
          </cell>
          <cell r="AE87">
            <v>0</v>
          </cell>
          <cell r="AF87">
            <v>0</v>
          </cell>
          <cell r="AG87">
            <v>15666</v>
          </cell>
          <cell r="AH87">
            <v>30</v>
          </cell>
          <cell r="AI87">
            <v>130</v>
          </cell>
          <cell r="AL87">
            <v>0</v>
          </cell>
          <cell r="AM87">
            <v>0</v>
          </cell>
          <cell r="AN87">
            <v>22475</v>
          </cell>
          <cell r="AO87">
            <v>620</v>
          </cell>
          <cell r="AP87">
            <v>0</v>
          </cell>
          <cell r="AQ87">
            <v>9798</v>
          </cell>
          <cell r="AS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1702</v>
          </cell>
          <cell r="BC87">
            <v>4000</v>
          </cell>
          <cell r="BD87">
            <v>0</v>
          </cell>
          <cell r="BE87">
            <v>0</v>
          </cell>
          <cell r="BF87">
            <v>0</v>
          </cell>
          <cell r="BG87">
            <v>510</v>
          </cell>
          <cell r="BH87">
            <v>88</v>
          </cell>
          <cell r="BI87">
            <v>0</v>
          </cell>
          <cell r="BJ87">
            <v>0</v>
          </cell>
          <cell r="BL87">
            <v>0</v>
          </cell>
        </row>
        <row r="88">
          <cell r="A88" t="str">
            <v>Alexandra Clyde Lauder Union Parish</v>
          </cell>
          <cell r="D88">
            <v>14505</v>
          </cell>
          <cell r="E88">
            <v>0</v>
          </cell>
          <cell r="F88">
            <v>3624</v>
          </cell>
          <cell r="H88">
            <v>1964000</v>
          </cell>
          <cell r="I88">
            <v>718100</v>
          </cell>
          <cell r="J88">
            <v>0</v>
          </cell>
          <cell r="K88">
            <v>0</v>
          </cell>
          <cell r="L88">
            <v>168663</v>
          </cell>
          <cell r="O88">
            <v>77</v>
          </cell>
          <cell r="P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72488</v>
          </cell>
          <cell r="AB88">
            <v>827</v>
          </cell>
          <cell r="AC88">
            <v>37000</v>
          </cell>
          <cell r="AE88">
            <v>0</v>
          </cell>
          <cell r="AF88">
            <v>0</v>
          </cell>
          <cell r="AG88">
            <v>7458</v>
          </cell>
          <cell r="AH88">
            <v>11815</v>
          </cell>
          <cell r="AI88">
            <v>8329</v>
          </cell>
          <cell r="AL88">
            <v>50256</v>
          </cell>
          <cell r="AM88">
            <v>0</v>
          </cell>
          <cell r="AN88">
            <v>43537</v>
          </cell>
          <cell r="AO88">
            <v>8961</v>
          </cell>
          <cell r="AP88">
            <v>0</v>
          </cell>
          <cell r="AQ88">
            <v>12493</v>
          </cell>
          <cell r="AS88">
            <v>0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30368</v>
          </cell>
          <cell r="BC88">
            <v>8800</v>
          </cell>
          <cell r="BD88">
            <v>0</v>
          </cell>
          <cell r="BE88">
            <v>0</v>
          </cell>
          <cell r="BF88">
            <v>0</v>
          </cell>
          <cell r="BG88">
            <v>428</v>
          </cell>
          <cell r="BH88">
            <v>278</v>
          </cell>
          <cell r="BI88">
            <v>0</v>
          </cell>
          <cell r="BJ88">
            <v>0</v>
          </cell>
          <cell r="BL88">
            <v>49185</v>
          </cell>
        </row>
        <row r="89">
          <cell r="A89" t="str">
            <v>Riverton Union Parish</v>
          </cell>
          <cell r="D89">
            <v>16021</v>
          </cell>
          <cell r="E89">
            <v>0</v>
          </cell>
          <cell r="F89">
            <v>158838</v>
          </cell>
          <cell r="H89">
            <v>50000</v>
          </cell>
          <cell r="I89">
            <v>240000</v>
          </cell>
          <cell r="J89">
            <v>0</v>
          </cell>
          <cell r="K89">
            <v>0</v>
          </cell>
          <cell r="L89">
            <v>278636</v>
          </cell>
          <cell r="O89">
            <v>0</v>
          </cell>
          <cell r="P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34447</v>
          </cell>
          <cell r="AB89">
            <v>1012</v>
          </cell>
          <cell r="AC89">
            <v>0</v>
          </cell>
          <cell r="AE89">
            <v>0</v>
          </cell>
          <cell r="AF89">
            <v>0</v>
          </cell>
          <cell r="AG89">
            <v>15765</v>
          </cell>
          <cell r="AH89">
            <v>0</v>
          </cell>
          <cell r="AI89">
            <v>1472</v>
          </cell>
          <cell r="AL89">
            <v>3160</v>
          </cell>
          <cell r="AM89">
            <v>0</v>
          </cell>
          <cell r="AN89">
            <v>2934</v>
          </cell>
          <cell r="AO89">
            <v>0</v>
          </cell>
          <cell r="AP89">
            <v>0</v>
          </cell>
          <cell r="AQ89">
            <v>5324</v>
          </cell>
          <cell r="AS89">
            <v>0</v>
          </cell>
          <cell r="AT89">
            <v>0</v>
          </cell>
          <cell r="AU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40772</v>
          </cell>
          <cell r="BC89">
            <v>4008</v>
          </cell>
          <cell r="BD89">
            <v>0</v>
          </cell>
          <cell r="BE89">
            <v>0</v>
          </cell>
          <cell r="BF89">
            <v>0</v>
          </cell>
          <cell r="BG89">
            <v>755</v>
          </cell>
          <cell r="BH89">
            <v>642</v>
          </cell>
          <cell r="BI89">
            <v>250</v>
          </cell>
          <cell r="BJ89">
            <v>0</v>
          </cell>
          <cell r="BL89">
            <v>10985</v>
          </cell>
        </row>
        <row r="90">
          <cell r="A90" t="str">
            <v>Bluff/Greenhills Co-operating Parish</v>
          </cell>
          <cell r="D90">
            <v>2884</v>
          </cell>
          <cell r="E90">
            <v>0</v>
          </cell>
          <cell r="F90">
            <v>31346</v>
          </cell>
          <cell r="H90">
            <v>25000</v>
          </cell>
          <cell r="I90">
            <v>278000</v>
          </cell>
          <cell r="J90">
            <v>0</v>
          </cell>
          <cell r="K90">
            <v>7837</v>
          </cell>
          <cell r="L90">
            <v>33115</v>
          </cell>
          <cell r="O90">
            <v>0</v>
          </cell>
          <cell r="P90">
            <v>0</v>
          </cell>
          <cell r="W90">
            <v>0</v>
          </cell>
          <cell r="X90">
            <v>4000</v>
          </cell>
          <cell r="Y90">
            <v>0</v>
          </cell>
          <cell r="Z90">
            <v>0</v>
          </cell>
          <cell r="AA90">
            <v>8047</v>
          </cell>
          <cell r="AB90">
            <v>0</v>
          </cell>
          <cell r="AC90">
            <v>10</v>
          </cell>
          <cell r="AE90">
            <v>0</v>
          </cell>
          <cell r="AF90">
            <v>0</v>
          </cell>
          <cell r="AG90">
            <v>844</v>
          </cell>
          <cell r="AH90">
            <v>1245</v>
          </cell>
          <cell r="AI90">
            <v>556</v>
          </cell>
          <cell r="AL90">
            <v>622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S90">
            <v>0</v>
          </cell>
          <cell r="AT90">
            <v>270</v>
          </cell>
          <cell r="AU90">
            <v>1680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4621</v>
          </cell>
          <cell r="BC90">
            <v>1500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L90">
            <v>0</v>
          </cell>
        </row>
        <row r="91">
          <cell r="A91" t="str">
            <v>Te Atatu Union Church</v>
          </cell>
          <cell r="D91">
            <v>2591</v>
          </cell>
          <cell r="E91">
            <v>0</v>
          </cell>
          <cell r="F91">
            <v>6924</v>
          </cell>
          <cell r="H91">
            <v>865000</v>
          </cell>
          <cell r="I91">
            <v>667193</v>
          </cell>
          <cell r="J91">
            <v>0</v>
          </cell>
          <cell r="K91">
            <v>0</v>
          </cell>
          <cell r="L91">
            <v>0</v>
          </cell>
          <cell r="O91">
            <v>9000</v>
          </cell>
          <cell r="P91">
            <v>83338</v>
          </cell>
          <cell r="W91">
            <v>0</v>
          </cell>
          <cell r="X91">
            <v>0</v>
          </cell>
          <cell r="Y91">
            <v>52619</v>
          </cell>
          <cell r="Z91">
            <v>0</v>
          </cell>
          <cell r="AA91">
            <v>49379</v>
          </cell>
          <cell r="AB91">
            <v>2325</v>
          </cell>
          <cell r="AC91">
            <v>5534</v>
          </cell>
          <cell r="AE91">
            <v>0</v>
          </cell>
          <cell r="AF91">
            <v>0</v>
          </cell>
          <cell r="AG91">
            <v>134</v>
          </cell>
          <cell r="AH91">
            <v>6400</v>
          </cell>
          <cell r="AI91">
            <v>13333</v>
          </cell>
          <cell r="AL91">
            <v>2342</v>
          </cell>
          <cell r="AM91">
            <v>0</v>
          </cell>
          <cell r="AN91">
            <v>60361</v>
          </cell>
          <cell r="AO91">
            <v>0</v>
          </cell>
          <cell r="AP91">
            <v>0</v>
          </cell>
          <cell r="AQ91">
            <v>0</v>
          </cell>
          <cell r="AS91">
            <v>0</v>
          </cell>
          <cell r="AT91">
            <v>0</v>
          </cell>
          <cell r="AU91">
            <v>0</v>
          </cell>
          <cell r="AX91">
            <v>32017</v>
          </cell>
          <cell r="AY91">
            <v>2339</v>
          </cell>
          <cell r="AZ91">
            <v>3157</v>
          </cell>
          <cell r="BA91">
            <v>2030</v>
          </cell>
          <cell r="BB91">
            <v>28434</v>
          </cell>
          <cell r="BC91">
            <v>5400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1960</v>
          </cell>
          <cell r="BL91">
            <v>14674</v>
          </cell>
        </row>
        <row r="92">
          <cell r="A92" t="str">
            <v>All Saints Bryant Park Co-operating Parish</v>
          </cell>
          <cell r="D92">
            <v>51123</v>
          </cell>
          <cell r="E92">
            <v>0</v>
          </cell>
          <cell r="F92">
            <v>302</v>
          </cell>
          <cell r="H92">
            <v>20764</v>
          </cell>
          <cell r="I92">
            <v>511409</v>
          </cell>
          <cell r="J92">
            <v>0</v>
          </cell>
          <cell r="K92">
            <v>0</v>
          </cell>
          <cell r="L92">
            <v>0</v>
          </cell>
          <cell r="O92">
            <v>458</v>
          </cell>
          <cell r="P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133513</v>
          </cell>
          <cell r="AB92">
            <v>0</v>
          </cell>
          <cell r="AC92">
            <v>0</v>
          </cell>
          <cell r="AE92">
            <v>0</v>
          </cell>
          <cell r="AF92">
            <v>0</v>
          </cell>
          <cell r="AG92">
            <v>1346</v>
          </cell>
          <cell r="AH92">
            <v>4675</v>
          </cell>
          <cell r="AI92">
            <v>0</v>
          </cell>
          <cell r="AL92">
            <v>12328</v>
          </cell>
          <cell r="AM92">
            <v>0</v>
          </cell>
          <cell r="AN92">
            <v>44585</v>
          </cell>
          <cell r="AO92">
            <v>2178</v>
          </cell>
          <cell r="AP92">
            <v>0</v>
          </cell>
          <cell r="AQ92">
            <v>0</v>
          </cell>
          <cell r="AS92">
            <v>12042</v>
          </cell>
          <cell r="AT92">
            <v>0</v>
          </cell>
          <cell r="AU92">
            <v>0</v>
          </cell>
          <cell r="AX92">
            <v>14115</v>
          </cell>
          <cell r="AY92">
            <v>0</v>
          </cell>
          <cell r="AZ92">
            <v>0</v>
          </cell>
          <cell r="BA92">
            <v>0</v>
          </cell>
          <cell r="BB92">
            <v>36914</v>
          </cell>
          <cell r="BC92">
            <v>1700</v>
          </cell>
          <cell r="BD92">
            <v>8964</v>
          </cell>
          <cell r="BE92">
            <v>0</v>
          </cell>
          <cell r="BF92">
            <v>0</v>
          </cell>
          <cell r="BG92">
            <v>168</v>
          </cell>
          <cell r="BH92">
            <v>0</v>
          </cell>
          <cell r="BI92">
            <v>0</v>
          </cell>
          <cell r="BJ92">
            <v>0</v>
          </cell>
          <cell r="BL92">
            <v>17003</v>
          </cell>
        </row>
        <row r="93">
          <cell r="A93" t="str">
            <v>Levin Uniting Parish</v>
          </cell>
          <cell r="D93">
            <v>3131</v>
          </cell>
          <cell r="E93">
            <v>0</v>
          </cell>
          <cell r="F93">
            <v>31791</v>
          </cell>
          <cell r="H93">
            <v>1112500</v>
          </cell>
          <cell r="I93">
            <v>1432500</v>
          </cell>
          <cell r="J93">
            <v>1764</v>
          </cell>
          <cell r="K93">
            <v>2356</v>
          </cell>
          <cell r="L93">
            <v>740721</v>
          </cell>
          <cell r="O93">
            <v>3557</v>
          </cell>
          <cell r="P93">
            <v>0</v>
          </cell>
          <cell r="W93">
            <v>0</v>
          </cell>
          <cell r="X93">
            <v>9800</v>
          </cell>
          <cell r="Y93">
            <v>0</v>
          </cell>
          <cell r="Z93">
            <v>0</v>
          </cell>
          <cell r="AA93">
            <v>76982</v>
          </cell>
          <cell r="AB93">
            <v>0</v>
          </cell>
          <cell r="AC93">
            <v>10043</v>
          </cell>
          <cell r="AE93">
            <v>0</v>
          </cell>
          <cell r="AF93">
            <v>1591</v>
          </cell>
          <cell r="AG93">
            <v>24229</v>
          </cell>
          <cell r="AH93">
            <v>32508</v>
          </cell>
          <cell r="AI93">
            <v>11445</v>
          </cell>
          <cell r="AL93">
            <v>0</v>
          </cell>
          <cell r="AM93">
            <v>0</v>
          </cell>
          <cell r="AN93">
            <v>68889</v>
          </cell>
          <cell r="AO93">
            <v>5818</v>
          </cell>
          <cell r="AP93">
            <v>0</v>
          </cell>
          <cell r="AQ93">
            <v>0</v>
          </cell>
          <cell r="AS93">
            <v>24046</v>
          </cell>
          <cell r="AT93">
            <v>0</v>
          </cell>
          <cell r="AU93">
            <v>0</v>
          </cell>
          <cell r="AX93">
            <v>1808</v>
          </cell>
          <cell r="AY93">
            <v>0</v>
          </cell>
          <cell r="AZ93">
            <v>0</v>
          </cell>
          <cell r="BA93">
            <v>0</v>
          </cell>
          <cell r="BB93">
            <v>41765</v>
          </cell>
          <cell r="BC93">
            <v>12000</v>
          </cell>
          <cell r="BD93">
            <v>0</v>
          </cell>
          <cell r="BE93">
            <v>0</v>
          </cell>
          <cell r="BF93">
            <v>0</v>
          </cell>
          <cell r="BG93">
            <v>315</v>
          </cell>
          <cell r="BH93">
            <v>0</v>
          </cell>
          <cell r="BI93">
            <v>0</v>
          </cell>
          <cell r="BJ93">
            <v>0</v>
          </cell>
          <cell r="BL93">
            <v>38417</v>
          </cell>
        </row>
        <row r="94">
          <cell r="A94" t="str">
            <v>Otatara Community Church</v>
          </cell>
          <cell r="D94">
            <v>20165</v>
          </cell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19682</v>
          </cell>
          <cell r="L94">
            <v>0</v>
          </cell>
          <cell r="O94">
            <v>-378</v>
          </cell>
          <cell r="P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70756</v>
          </cell>
          <cell r="AB94">
            <v>0</v>
          </cell>
          <cell r="AC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1237</v>
          </cell>
          <cell r="AI94">
            <v>4150</v>
          </cell>
          <cell r="AL94">
            <v>0</v>
          </cell>
          <cell r="AM94">
            <v>0</v>
          </cell>
          <cell r="AN94">
            <v>40212</v>
          </cell>
          <cell r="AO94">
            <v>3000</v>
          </cell>
          <cell r="AP94">
            <v>0</v>
          </cell>
          <cell r="AQ94">
            <v>485</v>
          </cell>
          <cell r="AS94">
            <v>12361</v>
          </cell>
          <cell r="AT94">
            <v>0</v>
          </cell>
          <cell r="AU94">
            <v>284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1145</v>
          </cell>
          <cell r="BC94">
            <v>1800</v>
          </cell>
          <cell r="BD94">
            <v>0</v>
          </cell>
          <cell r="BE94">
            <v>0</v>
          </cell>
          <cell r="BF94">
            <v>0</v>
          </cell>
          <cell r="BG94">
            <v>510</v>
          </cell>
          <cell r="BH94">
            <v>418</v>
          </cell>
          <cell r="BI94">
            <v>0</v>
          </cell>
          <cell r="BJ94">
            <v>0</v>
          </cell>
          <cell r="BL94">
            <v>16562</v>
          </cell>
        </row>
        <row r="95">
          <cell r="A95" t="str">
            <v>Mercury Bay Co-operating Parish</v>
          </cell>
          <cell r="D95">
            <v>3871</v>
          </cell>
          <cell r="E95">
            <v>0</v>
          </cell>
          <cell r="F95">
            <v>17537</v>
          </cell>
          <cell r="H95">
            <v>0</v>
          </cell>
          <cell r="I95">
            <v>0</v>
          </cell>
          <cell r="J95">
            <v>439</v>
          </cell>
          <cell r="K95">
            <v>21478</v>
          </cell>
          <cell r="L95">
            <v>66408</v>
          </cell>
          <cell r="O95">
            <v>330</v>
          </cell>
          <cell r="P95">
            <v>5507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S95">
            <v>0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L95">
            <v>0</v>
          </cell>
        </row>
        <row r="96">
          <cell r="A96" t="str">
            <v>Eltham Kaponga Co-operating Parish</v>
          </cell>
          <cell r="D96">
            <v>16720</v>
          </cell>
          <cell r="E96">
            <v>0</v>
          </cell>
          <cell r="F96">
            <v>3523</v>
          </cell>
          <cell r="H96">
            <v>80000</v>
          </cell>
          <cell r="I96">
            <v>366003</v>
          </cell>
          <cell r="J96">
            <v>268</v>
          </cell>
          <cell r="K96">
            <v>9506</v>
          </cell>
          <cell r="L96">
            <v>182682</v>
          </cell>
          <cell r="O96">
            <v>6700</v>
          </cell>
          <cell r="P96">
            <v>0</v>
          </cell>
          <cell r="W96">
            <v>0</v>
          </cell>
          <cell r="X96">
            <v>0</v>
          </cell>
          <cell r="Y96">
            <v>2203</v>
          </cell>
          <cell r="Z96">
            <v>0</v>
          </cell>
          <cell r="AA96">
            <v>38194</v>
          </cell>
          <cell r="AB96">
            <v>100</v>
          </cell>
          <cell r="AC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572</v>
          </cell>
          <cell r="AI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S96">
            <v>0</v>
          </cell>
          <cell r="AT96">
            <v>1320</v>
          </cell>
          <cell r="AU96">
            <v>0</v>
          </cell>
          <cell r="AX96">
            <v>5006</v>
          </cell>
          <cell r="AY96">
            <v>0</v>
          </cell>
          <cell r="AZ96">
            <v>0</v>
          </cell>
          <cell r="BA96">
            <v>0</v>
          </cell>
          <cell r="BB96">
            <v>15877</v>
          </cell>
          <cell r="BC96">
            <v>1100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210</v>
          </cell>
          <cell r="BI96">
            <v>4459</v>
          </cell>
          <cell r="BJ96">
            <v>0</v>
          </cell>
          <cell r="BL96">
            <v>6738</v>
          </cell>
        </row>
        <row r="97">
          <cell r="A97" t="str">
            <v>The Amuri Co-operating Parish</v>
          </cell>
          <cell r="D97">
            <v>28225</v>
          </cell>
          <cell r="E97">
            <v>0</v>
          </cell>
          <cell r="F97">
            <v>817</v>
          </cell>
          <cell r="H97">
            <v>449000</v>
          </cell>
          <cell r="I97">
            <v>900000</v>
          </cell>
          <cell r="J97">
            <v>14168</v>
          </cell>
          <cell r="K97">
            <v>70173</v>
          </cell>
          <cell r="L97">
            <v>0</v>
          </cell>
          <cell r="O97">
            <v>0</v>
          </cell>
          <cell r="P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59957</v>
          </cell>
          <cell r="AB97">
            <v>0</v>
          </cell>
          <cell r="AC97">
            <v>10241</v>
          </cell>
          <cell r="AE97">
            <v>0</v>
          </cell>
          <cell r="AF97">
            <v>0</v>
          </cell>
          <cell r="AG97">
            <v>22279</v>
          </cell>
          <cell r="AH97">
            <v>0</v>
          </cell>
          <cell r="AI97">
            <v>4859</v>
          </cell>
          <cell r="AL97">
            <v>0</v>
          </cell>
          <cell r="AM97">
            <v>0</v>
          </cell>
          <cell r="AN97">
            <v>29841</v>
          </cell>
          <cell r="AO97">
            <v>8741</v>
          </cell>
          <cell r="AP97">
            <v>0</v>
          </cell>
          <cell r="AQ97">
            <v>0</v>
          </cell>
          <cell r="AS97">
            <v>0</v>
          </cell>
          <cell r="AT97">
            <v>0</v>
          </cell>
          <cell r="AU97">
            <v>303</v>
          </cell>
          <cell r="AX97">
            <v>0</v>
          </cell>
          <cell r="AY97">
            <v>0</v>
          </cell>
          <cell r="AZ97">
            <v>6748</v>
          </cell>
          <cell r="BA97">
            <v>0</v>
          </cell>
          <cell r="BB97">
            <v>15351</v>
          </cell>
          <cell r="BC97">
            <v>2200</v>
          </cell>
          <cell r="BD97">
            <v>3285</v>
          </cell>
          <cell r="BE97">
            <v>0</v>
          </cell>
          <cell r="BF97">
            <v>0</v>
          </cell>
          <cell r="BG97">
            <v>0</v>
          </cell>
          <cell r="BH97">
            <v>422</v>
          </cell>
          <cell r="BI97">
            <v>0</v>
          </cell>
          <cell r="BJ97">
            <v>0</v>
          </cell>
          <cell r="BL97">
            <v>3047</v>
          </cell>
        </row>
        <row r="98">
          <cell r="A98" t="str">
            <v>Bell Block and Lepperton Co-operating parish</v>
          </cell>
          <cell r="D98">
            <v>8865</v>
          </cell>
          <cell r="E98">
            <v>0</v>
          </cell>
          <cell r="F98">
            <v>10469</v>
          </cell>
          <cell r="H98">
            <v>155773</v>
          </cell>
          <cell r="I98">
            <v>354833</v>
          </cell>
          <cell r="J98">
            <v>2686</v>
          </cell>
          <cell r="K98">
            <v>13354</v>
          </cell>
          <cell r="L98">
            <v>0</v>
          </cell>
          <cell r="O98">
            <v>2613</v>
          </cell>
          <cell r="P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32673</v>
          </cell>
          <cell r="AB98">
            <v>212</v>
          </cell>
          <cell r="AC98">
            <v>0</v>
          </cell>
          <cell r="AE98">
            <v>0</v>
          </cell>
          <cell r="AF98">
            <v>0</v>
          </cell>
          <cell r="AG98">
            <v>10676</v>
          </cell>
          <cell r="AH98">
            <v>0</v>
          </cell>
          <cell r="AI98">
            <v>220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22476</v>
          </cell>
          <cell r="AS98">
            <v>0</v>
          </cell>
          <cell r="AT98">
            <v>0</v>
          </cell>
          <cell r="AU98">
            <v>0</v>
          </cell>
          <cell r="AX98">
            <v>4515</v>
          </cell>
          <cell r="AY98">
            <v>0</v>
          </cell>
          <cell r="AZ98">
            <v>0</v>
          </cell>
          <cell r="BA98">
            <v>0</v>
          </cell>
          <cell r="BB98">
            <v>14912</v>
          </cell>
          <cell r="BC98">
            <v>4000</v>
          </cell>
          <cell r="BD98">
            <v>4124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566</v>
          </cell>
          <cell r="BL98">
            <v>5028</v>
          </cell>
        </row>
        <row r="99">
          <cell r="A99" t="str">
            <v>St Mary's Co-operating Parish of Glen Innes</v>
          </cell>
          <cell r="D99">
            <v>9098</v>
          </cell>
          <cell r="E99">
            <v>0</v>
          </cell>
          <cell r="F99">
            <v>1759</v>
          </cell>
          <cell r="H99">
            <v>470000</v>
          </cell>
          <cell r="I99">
            <v>290000</v>
          </cell>
          <cell r="J99">
            <v>908</v>
          </cell>
          <cell r="K99">
            <v>0</v>
          </cell>
          <cell r="L99">
            <v>67208</v>
          </cell>
          <cell r="O99">
            <v>2444</v>
          </cell>
          <cell r="P99">
            <v>0</v>
          </cell>
          <cell r="W99">
            <v>0</v>
          </cell>
          <cell r="X99">
            <v>18634</v>
          </cell>
          <cell r="Y99">
            <v>0</v>
          </cell>
          <cell r="Z99">
            <v>0</v>
          </cell>
          <cell r="AA99">
            <v>14481</v>
          </cell>
          <cell r="AB99">
            <v>0</v>
          </cell>
          <cell r="AC99">
            <v>0</v>
          </cell>
          <cell r="AE99">
            <v>0</v>
          </cell>
          <cell r="AF99">
            <v>0</v>
          </cell>
          <cell r="AG99">
            <v>5659</v>
          </cell>
          <cell r="AH99">
            <v>3857</v>
          </cell>
          <cell r="AI99">
            <v>6528</v>
          </cell>
          <cell r="AL99">
            <v>0</v>
          </cell>
          <cell r="AM99">
            <v>0</v>
          </cell>
          <cell r="AN99">
            <v>45494</v>
          </cell>
          <cell r="AO99">
            <v>118</v>
          </cell>
          <cell r="AP99">
            <v>0</v>
          </cell>
          <cell r="AQ99">
            <v>2214</v>
          </cell>
          <cell r="AS99">
            <v>0</v>
          </cell>
          <cell r="AT99">
            <v>0</v>
          </cell>
          <cell r="AU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10308</v>
          </cell>
          <cell r="BC99">
            <v>600</v>
          </cell>
          <cell r="BD99">
            <v>735</v>
          </cell>
          <cell r="BE99">
            <v>0</v>
          </cell>
          <cell r="BF99">
            <v>0</v>
          </cell>
          <cell r="BG99">
            <v>420</v>
          </cell>
          <cell r="BH99">
            <v>0</v>
          </cell>
          <cell r="BI99">
            <v>0</v>
          </cell>
          <cell r="BJ99">
            <v>0</v>
          </cell>
          <cell r="BL99">
            <v>3925</v>
          </cell>
        </row>
        <row r="100">
          <cell r="A100" t="str">
            <v>Tuakau Methodist Presbyterian Parish</v>
          </cell>
          <cell r="D100">
            <v>75326</v>
          </cell>
          <cell r="E100">
            <v>0</v>
          </cell>
          <cell r="F100">
            <v>0</v>
          </cell>
          <cell r="H100">
            <v>549000</v>
          </cell>
          <cell r="I100">
            <v>401000</v>
          </cell>
          <cell r="J100">
            <v>0</v>
          </cell>
          <cell r="K100">
            <v>0</v>
          </cell>
          <cell r="L100">
            <v>1211229</v>
          </cell>
          <cell r="O100">
            <v>0</v>
          </cell>
          <cell r="P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10856</v>
          </cell>
          <cell r="AB100">
            <v>0</v>
          </cell>
          <cell r="AC100">
            <v>0</v>
          </cell>
          <cell r="AE100">
            <v>0</v>
          </cell>
          <cell r="AF100">
            <v>0</v>
          </cell>
          <cell r="AG100">
            <v>36117</v>
          </cell>
          <cell r="AH100">
            <v>26344</v>
          </cell>
          <cell r="AI100">
            <v>2327</v>
          </cell>
          <cell r="AL100">
            <v>0</v>
          </cell>
          <cell r="AM100">
            <v>0</v>
          </cell>
          <cell r="AN100">
            <v>23204</v>
          </cell>
          <cell r="AO100">
            <v>3690</v>
          </cell>
          <cell r="AP100">
            <v>0</v>
          </cell>
          <cell r="AQ100">
            <v>7031</v>
          </cell>
          <cell r="AS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21976</v>
          </cell>
          <cell r="BC100">
            <v>2500</v>
          </cell>
          <cell r="BD100">
            <v>0</v>
          </cell>
          <cell r="BE100">
            <v>0</v>
          </cell>
          <cell r="BF100">
            <v>0</v>
          </cell>
          <cell r="BG100">
            <v>218</v>
          </cell>
          <cell r="BH100">
            <v>209</v>
          </cell>
          <cell r="BI100">
            <v>0</v>
          </cell>
          <cell r="BJ100">
            <v>0</v>
          </cell>
          <cell r="BL100">
            <v>1577</v>
          </cell>
        </row>
        <row r="101">
          <cell r="A101" t="str">
            <v>Omokoroa Community Church</v>
          </cell>
          <cell r="D101">
            <v>15391</v>
          </cell>
          <cell r="E101">
            <v>0</v>
          </cell>
          <cell r="F101">
            <v>575</v>
          </cell>
          <cell r="H101">
            <v>217556</v>
          </cell>
          <cell r="I101">
            <v>719740</v>
          </cell>
          <cell r="J101">
            <v>7729</v>
          </cell>
          <cell r="K101">
            <v>21527</v>
          </cell>
          <cell r="L101">
            <v>0</v>
          </cell>
          <cell r="O101">
            <v>827</v>
          </cell>
          <cell r="P101">
            <v>6786</v>
          </cell>
          <cell r="W101">
            <v>0</v>
          </cell>
          <cell r="X101">
            <v>0</v>
          </cell>
          <cell r="Y101">
            <v>37861</v>
          </cell>
          <cell r="Z101">
            <v>0</v>
          </cell>
          <cell r="AA101">
            <v>109861</v>
          </cell>
          <cell r="AB101">
            <v>3776</v>
          </cell>
          <cell r="AC101">
            <v>8646</v>
          </cell>
          <cell r="AE101">
            <v>0</v>
          </cell>
          <cell r="AF101">
            <v>517</v>
          </cell>
          <cell r="AG101">
            <v>150</v>
          </cell>
          <cell r="AH101">
            <v>0</v>
          </cell>
          <cell r="AI101">
            <v>5712</v>
          </cell>
          <cell r="AL101">
            <v>0</v>
          </cell>
          <cell r="AM101">
            <v>0</v>
          </cell>
          <cell r="AN101">
            <v>51556</v>
          </cell>
          <cell r="AO101">
            <v>6646</v>
          </cell>
          <cell r="AP101">
            <v>0</v>
          </cell>
          <cell r="AQ101">
            <v>0</v>
          </cell>
          <cell r="AS101">
            <v>32954</v>
          </cell>
          <cell r="AT101">
            <v>0</v>
          </cell>
          <cell r="AU101">
            <v>1100</v>
          </cell>
          <cell r="AX101">
            <v>34455</v>
          </cell>
          <cell r="AY101">
            <v>590</v>
          </cell>
          <cell r="AZ101">
            <v>1362</v>
          </cell>
          <cell r="BA101">
            <v>2160</v>
          </cell>
          <cell r="BB101">
            <v>20321</v>
          </cell>
          <cell r="BC101">
            <v>3800</v>
          </cell>
          <cell r="BD101">
            <v>1708</v>
          </cell>
          <cell r="BE101">
            <v>0</v>
          </cell>
          <cell r="BF101">
            <v>0</v>
          </cell>
          <cell r="BG101">
            <v>260</v>
          </cell>
          <cell r="BH101">
            <v>779</v>
          </cell>
          <cell r="BI101">
            <v>0</v>
          </cell>
          <cell r="BJ101">
            <v>0</v>
          </cell>
          <cell r="BL101">
            <v>33762</v>
          </cell>
        </row>
        <row r="102">
          <cell r="A102" t="str">
            <v>Manaia Union Parish</v>
          </cell>
          <cell r="D102">
            <v>32218</v>
          </cell>
          <cell r="E102">
            <v>0</v>
          </cell>
          <cell r="F102">
            <v>0</v>
          </cell>
          <cell r="H102">
            <v>30000</v>
          </cell>
          <cell r="I102">
            <v>114000</v>
          </cell>
          <cell r="J102">
            <v>0</v>
          </cell>
          <cell r="K102">
            <v>0</v>
          </cell>
          <cell r="L102">
            <v>25885</v>
          </cell>
          <cell r="O102">
            <v>0</v>
          </cell>
          <cell r="P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9206</v>
          </cell>
          <cell r="AB102">
            <v>0</v>
          </cell>
          <cell r="AC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8015</v>
          </cell>
          <cell r="AI102">
            <v>3416</v>
          </cell>
          <cell r="AL102">
            <v>1900</v>
          </cell>
          <cell r="AM102">
            <v>0</v>
          </cell>
          <cell r="AN102">
            <v>0</v>
          </cell>
          <cell r="AO102">
            <v>5400</v>
          </cell>
          <cell r="AP102">
            <v>0</v>
          </cell>
          <cell r="AQ102">
            <v>0</v>
          </cell>
          <cell r="AS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3741</v>
          </cell>
          <cell r="BC102">
            <v>1100</v>
          </cell>
          <cell r="BD102">
            <v>100</v>
          </cell>
          <cell r="BE102">
            <v>0</v>
          </cell>
          <cell r="BF102">
            <v>0</v>
          </cell>
          <cell r="BG102">
            <v>172</v>
          </cell>
          <cell r="BH102">
            <v>741</v>
          </cell>
          <cell r="BI102">
            <v>0</v>
          </cell>
          <cell r="BJ102">
            <v>0</v>
          </cell>
          <cell r="BL102">
            <v>3454</v>
          </cell>
        </row>
        <row r="103">
          <cell r="A103" t="str">
            <v>Okato Co-operating Parish</v>
          </cell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O103">
            <v>0</v>
          </cell>
          <cell r="P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S103">
            <v>0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L103">
            <v>0</v>
          </cell>
        </row>
        <row r="104">
          <cell r="A104" t="str">
            <v>Buller Union Parish</v>
          </cell>
          <cell r="D104">
            <v>6544</v>
          </cell>
          <cell r="E104">
            <v>0</v>
          </cell>
          <cell r="F104">
            <v>17517</v>
          </cell>
          <cell r="H104">
            <v>83000</v>
          </cell>
          <cell r="I104">
            <v>500000</v>
          </cell>
          <cell r="J104">
            <v>0</v>
          </cell>
          <cell r="K104">
            <v>45000</v>
          </cell>
          <cell r="L104">
            <v>295237</v>
          </cell>
          <cell r="O104">
            <v>0</v>
          </cell>
          <cell r="P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13527</v>
          </cell>
          <cell r="AB104">
            <v>556</v>
          </cell>
          <cell r="AC104">
            <v>0</v>
          </cell>
          <cell r="AE104">
            <v>0</v>
          </cell>
          <cell r="AF104">
            <v>0</v>
          </cell>
          <cell r="AG104">
            <v>11358</v>
          </cell>
          <cell r="AH104">
            <v>1396</v>
          </cell>
          <cell r="AI104">
            <v>1151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7017</v>
          </cell>
          <cell r="AS104">
            <v>0</v>
          </cell>
          <cell r="AT104">
            <v>2720</v>
          </cell>
          <cell r="AU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7270</v>
          </cell>
          <cell r="BC104">
            <v>3000</v>
          </cell>
          <cell r="BD104">
            <v>0</v>
          </cell>
          <cell r="BE104">
            <v>0</v>
          </cell>
          <cell r="BF104">
            <v>0</v>
          </cell>
          <cell r="BG104">
            <v>995</v>
          </cell>
          <cell r="BH104">
            <v>0</v>
          </cell>
          <cell r="BI104">
            <v>2176</v>
          </cell>
          <cell r="BJ104">
            <v>0</v>
          </cell>
          <cell r="BL104">
            <v>2157</v>
          </cell>
        </row>
        <row r="105">
          <cell r="A105" t="str">
            <v>Greymouth District Uniting</v>
          </cell>
          <cell r="D105">
            <v>21500</v>
          </cell>
          <cell r="E105">
            <v>0</v>
          </cell>
          <cell r="F105">
            <v>0</v>
          </cell>
          <cell r="H105">
            <v>978069</v>
          </cell>
          <cell r="I105">
            <v>0</v>
          </cell>
          <cell r="J105">
            <v>22417</v>
          </cell>
          <cell r="K105">
            <v>0</v>
          </cell>
          <cell r="L105">
            <v>5320</v>
          </cell>
          <cell r="O105">
            <v>0</v>
          </cell>
          <cell r="P105">
            <v>0</v>
          </cell>
          <cell r="W105">
            <v>0</v>
          </cell>
          <cell r="X105">
            <v>20000</v>
          </cell>
          <cell r="Y105">
            <v>30485</v>
          </cell>
          <cell r="Z105">
            <v>0</v>
          </cell>
          <cell r="AA105">
            <v>35735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18530</v>
          </cell>
          <cell r="AI105">
            <v>12732</v>
          </cell>
          <cell r="AL105">
            <v>0</v>
          </cell>
          <cell r="AM105">
            <v>0</v>
          </cell>
          <cell r="AN105">
            <v>34995</v>
          </cell>
          <cell r="AO105">
            <v>2430</v>
          </cell>
          <cell r="AP105">
            <v>0</v>
          </cell>
          <cell r="AQ105">
            <v>0</v>
          </cell>
          <cell r="AS105">
            <v>7621</v>
          </cell>
          <cell r="AT105">
            <v>0</v>
          </cell>
          <cell r="AU105">
            <v>257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42900</v>
          </cell>
          <cell r="BC105">
            <v>6792</v>
          </cell>
          <cell r="BD105">
            <v>0</v>
          </cell>
          <cell r="BE105">
            <v>0</v>
          </cell>
          <cell r="BF105">
            <v>0</v>
          </cell>
          <cell r="BG105">
            <v>1357</v>
          </cell>
          <cell r="BH105">
            <v>0</v>
          </cell>
          <cell r="BI105">
            <v>4353</v>
          </cell>
          <cell r="BJ105">
            <v>0</v>
          </cell>
          <cell r="BL105">
            <v>0</v>
          </cell>
        </row>
        <row r="106">
          <cell r="A106" t="str">
            <v>Trinity United Parish Of Whangamata, Tairua and  Pauanui</v>
          </cell>
          <cell r="D106">
            <v>12456</v>
          </cell>
          <cell r="E106">
            <v>1808</v>
          </cell>
          <cell r="F106">
            <v>0</v>
          </cell>
          <cell r="H106">
            <v>0</v>
          </cell>
          <cell r="I106">
            <v>0</v>
          </cell>
          <cell r="J106">
            <v>643</v>
          </cell>
          <cell r="K106">
            <v>1851</v>
          </cell>
          <cell r="L106">
            <v>69047</v>
          </cell>
          <cell r="O106">
            <v>1229</v>
          </cell>
          <cell r="P106">
            <v>0</v>
          </cell>
          <cell r="W106">
            <v>0</v>
          </cell>
          <cell r="X106">
            <v>0</v>
          </cell>
          <cell r="Y106">
            <v>16279</v>
          </cell>
          <cell r="Z106">
            <v>0</v>
          </cell>
          <cell r="AA106">
            <v>22779</v>
          </cell>
          <cell r="AB106">
            <v>216</v>
          </cell>
          <cell r="AC106">
            <v>0</v>
          </cell>
          <cell r="AE106">
            <v>0</v>
          </cell>
          <cell r="AF106">
            <v>0</v>
          </cell>
          <cell r="AG106">
            <v>3549</v>
          </cell>
          <cell r="AH106">
            <v>12100</v>
          </cell>
          <cell r="AI106">
            <v>0</v>
          </cell>
          <cell r="AL106">
            <v>9616</v>
          </cell>
          <cell r="AM106">
            <v>500</v>
          </cell>
          <cell r="AN106">
            <v>11162</v>
          </cell>
          <cell r="AO106">
            <v>4015</v>
          </cell>
          <cell r="AP106">
            <v>0</v>
          </cell>
          <cell r="AQ106">
            <v>3880</v>
          </cell>
          <cell r="AS106">
            <v>0</v>
          </cell>
          <cell r="AT106">
            <v>0</v>
          </cell>
          <cell r="AU106">
            <v>0</v>
          </cell>
          <cell r="AX106">
            <v>446</v>
          </cell>
          <cell r="AY106">
            <v>0</v>
          </cell>
          <cell r="AZ106">
            <v>0</v>
          </cell>
          <cell r="BA106">
            <v>6443</v>
          </cell>
          <cell r="BB106">
            <v>9815</v>
          </cell>
          <cell r="BC106">
            <v>1500</v>
          </cell>
          <cell r="BD106">
            <v>0</v>
          </cell>
          <cell r="BE106">
            <v>0</v>
          </cell>
          <cell r="BF106">
            <v>0</v>
          </cell>
          <cell r="BG106">
            <v>396</v>
          </cell>
          <cell r="BH106">
            <v>798</v>
          </cell>
          <cell r="BI106">
            <v>0</v>
          </cell>
          <cell r="BJ106">
            <v>0</v>
          </cell>
          <cell r="BL106">
            <v>3988</v>
          </cell>
        </row>
        <row r="107">
          <cell r="A107" t="str">
            <v>Turangi Co-operating Parish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S107">
            <v>0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L107">
            <v>0</v>
          </cell>
        </row>
        <row r="108">
          <cell r="A108" t="str">
            <v>Hataitai Kilbirnie Co-operating Parish</v>
          </cell>
          <cell r="D108">
            <v>873828</v>
          </cell>
          <cell r="E108">
            <v>0</v>
          </cell>
          <cell r="F108">
            <v>18373</v>
          </cell>
          <cell r="H108">
            <v>1318000</v>
          </cell>
          <cell r="I108">
            <v>923120</v>
          </cell>
          <cell r="J108">
            <v>0</v>
          </cell>
          <cell r="K108">
            <v>267268</v>
          </cell>
          <cell r="L108">
            <v>0</v>
          </cell>
          <cell r="O108">
            <v>22740</v>
          </cell>
          <cell r="P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212520</v>
          </cell>
          <cell r="AB108">
            <v>0</v>
          </cell>
          <cell r="AC108">
            <v>132784</v>
          </cell>
          <cell r="AE108">
            <v>0</v>
          </cell>
          <cell r="AF108">
            <v>0</v>
          </cell>
          <cell r="AG108">
            <v>35556</v>
          </cell>
          <cell r="AH108">
            <v>0</v>
          </cell>
          <cell r="AI108">
            <v>11778</v>
          </cell>
          <cell r="AL108">
            <v>27010</v>
          </cell>
          <cell r="AM108">
            <v>2650</v>
          </cell>
          <cell r="AN108">
            <v>54351</v>
          </cell>
          <cell r="AO108">
            <v>8187</v>
          </cell>
          <cell r="AP108">
            <v>0</v>
          </cell>
          <cell r="AQ108">
            <v>0</v>
          </cell>
          <cell r="AS108">
            <v>53520</v>
          </cell>
          <cell r="AT108">
            <v>0</v>
          </cell>
          <cell r="AU108">
            <v>0</v>
          </cell>
          <cell r="AX108">
            <v>28026</v>
          </cell>
          <cell r="AY108">
            <v>0</v>
          </cell>
          <cell r="AZ108">
            <v>0</v>
          </cell>
          <cell r="BA108">
            <v>0</v>
          </cell>
          <cell r="BB108">
            <v>66884</v>
          </cell>
          <cell r="BC108">
            <v>1985</v>
          </cell>
          <cell r="BD108">
            <v>22224</v>
          </cell>
          <cell r="BE108">
            <v>0</v>
          </cell>
          <cell r="BF108">
            <v>0</v>
          </cell>
          <cell r="BG108">
            <v>1751</v>
          </cell>
          <cell r="BH108">
            <v>0</v>
          </cell>
          <cell r="BI108">
            <v>0</v>
          </cell>
          <cell r="BJ108">
            <v>0</v>
          </cell>
          <cell r="BL108">
            <v>27129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Detail"/>
      <sheetName val="Pres Summary"/>
      <sheetName val="Northern"/>
      <sheetName val="Kaimai"/>
      <sheetName val="Te Aka Puaho"/>
      <sheetName val="Taranaki"/>
      <sheetName val="Wanganui Manawatu"/>
      <sheetName val="Gisborne &amp; Hawkes Bay"/>
      <sheetName val="Wairarapa UDC"/>
      <sheetName val="Wellington"/>
      <sheetName val="Nelsonmar"/>
      <sheetName val="West Coast"/>
      <sheetName val="Christchurch"/>
      <sheetName val="Ashburton"/>
      <sheetName val="South Canterbury"/>
      <sheetName val="Southern Presbytery"/>
    </sheetNames>
    <sheetDataSet>
      <sheetData sheetId="2">
        <row r="44">
          <cell r="D44">
            <v>5187175</v>
          </cell>
          <cell r="E44">
            <v>217374</v>
          </cell>
          <cell r="F44">
            <v>168237</v>
          </cell>
          <cell r="G44">
            <v>0</v>
          </cell>
          <cell r="H44">
            <v>288926</v>
          </cell>
          <cell r="I44">
            <v>61477</v>
          </cell>
          <cell r="J44">
            <v>1393803</v>
          </cell>
          <cell r="K44">
            <v>1448497</v>
          </cell>
          <cell r="L44">
            <v>648639</v>
          </cell>
          <cell r="M44">
            <v>1272388</v>
          </cell>
          <cell r="P44">
            <v>3763989</v>
          </cell>
          <cell r="Q44">
            <v>182430</v>
          </cell>
          <cell r="R44">
            <v>880273</v>
          </cell>
          <cell r="S44">
            <v>2290482</v>
          </cell>
          <cell r="T44">
            <v>1201657</v>
          </cell>
          <cell r="U44">
            <v>199180</v>
          </cell>
          <cell r="V44">
            <v>59204</v>
          </cell>
          <cell r="W44">
            <v>0</v>
          </cell>
          <cell r="X44">
            <v>1980631</v>
          </cell>
          <cell r="Y44">
            <v>10557846</v>
          </cell>
          <cell r="AB44">
            <v>128750715</v>
          </cell>
          <cell r="AC44">
            <v>5053941</v>
          </cell>
          <cell r="AD44">
            <v>30564089</v>
          </cell>
          <cell r="AE44">
            <v>750668</v>
          </cell>
          <cell r="AF44">
            <v>165119413</v>
          </cell>
          <cell r="AG44">
            <v>6715519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spans="1:14" ht="59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9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59.25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ht="59.25">
      <c r="A4" s="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ht="59.25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</sheetData>
  <sheetProtection selectLockedCells="1" selectUnlockedCells="1"/>
  <mergeCells count="3">
    <mergeCell ref="B3:M3"/>
    <mergeCell ref="B4:M4"/>
    <mergeCell ref="B5:M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workbookViewId="0" topLeftCell="A13">
      <selection activeCell="A4" sqref="A4"/>
    </sheetView>
  </sheetViews>
  <sheetFormatPr defaultColWidth="9.140625" defaultRowHeight="12.75"/>
  <cols>
    <col min="1" max="1" width="3.00390625" style="6" customWidth="1"/>
    <col min="2" max="2" width="6.00390625" style="6" customWidth="1"/>
    <col min="3" max="3" width="44.7109375" style="10" customWidth="1"/>
    <col min="4" max="4" width="1.7109375" style="6" customWidth="1"/>
    <col min="5" max="5" width="11.28125" style="6" customWidth="1"/>
    <col min="6" max="6" width="10.28125" style="6" customWidth="1"/>
    <col min="7" max="7" width="7.7109375" style="6" customWidth="1"/>
    <col min="8" max="8" width="8.7109375" style="6" customWidth="1"/>
    <col min="9" max="9" width="10.28125" style="6" customWidth="1"/>
    <col min="10" max="10" width="7.7109375" style="6" customWidth="1"/>
    <col min="11" max="14" width="10.28125" style="6" customWidth="1"/>
    <col min="15" max="15" width="11.28125" style="6" customWidth="1"/>
    <col min="16" max="16" width="2.28125" style="32" customWidth="1"/>
    <col min="17" max="17" width="10.28125" style="10" customWidth="1"/>
    <col min="18" max="18" width="9.28125" style="10" customWidth="1"/>
    <col min="19" max="22" width="10.28125" style="10" customWidth="1"/>
    <col min="23" max="23" width="9.28125" style="10" customWidth="1"/>
    <col min="24" max="24" width="5.7109375" style="10" customWidth="1"/>
    <col min="25" max="25" width="11.28125" style="10" customWidth="1"/>
    <col min="26" max="27" width="10.28125" style="10" customWidth="1"/>
    <col min="28" max="28" width="3.28125" style="10" customWidth="1"/>
    <col min="29" max="29" width="12.7109375" style="10" customWidth="1"/>
    <col min="30" max="30" width="11.28125" style="10" customWidth="1"/>
    <col min="31" max="31" width="12.7109375" style="10" customWidth="1"/>
    <col min="32" max="32" width="9.28125" style="10" customWidth="1"/>
    <col min="33" max="33" width="12.7109375" style="10" customWidth="1"/>
    <col min="34" max="34" width="10.421875" style="10" customWidth="1"/>
    <col min="35" max="35" width="12.7109375" style="10" customWidth="1"/>
    <col min="36" max="16384" width="8.7109375" style="10" customWidth="1"/>
  </cols>
  <sheetData>
    <row r="1" spans="1:26" s="5" customFormat="1" ht="19.5" customHeight="1">
      <c r="A1" s="280" t="s">
        <v>366</v>
      </c>
      <c r="B1" s="280"/>
      <c r="C1" s="28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56" ht="20.25" customHeight="1">
      <c r="A2" s="188" t="s">
        <v>376</v>
      </c>
      <c r="B2" s="188"/>
      <c r="C2" s="188"/>
      <c r="D2"/>
      <c r="E2" s="241" t="s">
        <v>5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8"/>
      <c r="Q2" s="242" t="s">
        <v>6</v>
      </c>
      <c r="R2" s="242"/>
      <c r="S2" s="242"/>
      <c r="T2" s="242"/>
      <c r="U2" s="242"/>
      <c r="V2" s="242"/>
      <c r="W2" s="242"/>
      <c r="X2" s="242"/>
      <c r="Y2" s="242"/>
      <c r="Z2" s="242"/>
      <c r="AA2" s="9"/>
      <c r="AB2"/>
      <c r="AC2" s="243" t="s">
        <v>7</v>
      </c>
      <c r="AD2" s="243"/>
      <c r="AE2" s="243"/>
      <c r="AF2" s="243"/>
      <c r="AG2" s="243"/>
      <c r="AH2" s="243"/>
      <c r="AI2" s="243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8.75" customHeight="1">
      <c r="A3"/>
      <c r="B3"/>
      <c r="C3"/>
      <c r="D3"/>
      <c r="E3" s="244" t="s">
        <v>8</v>
      </c>
      <c r="F3" s="245" t="s">
        <v>9</v>
      </c>
      <c r="G3" s="245" t="s">
        <v>10</v>
      </c>
      <c r="H3" s="245" t="s">
        <v>11</v>
      </c>
      <c r="I3" s="245" t="s">
        <v>12</v>
      </c>
      <c r="J3" s="245" t="s">
        <v>13</v>
      </c>
      <c r="K3" s="245" t="s">
        <v>14</v>
      </c>
      <c r="L3" s="245" t="s">
        <v>15</v>
      </c>
      <c r="M3" s="245" t="s">
        <v>16</v>
      </c>
      <c r="N3" s="246" t="s">
        <v>17</v>
      </c>
      <c r="O3" s="16" t="s">
        <v>18</v>
      </c>
      <c r="P3" s="281"/>
      <c r="Q3" s="245" t="s">
        <v>19</v>
      </c>
      <c r="R3" s="270" t="s">
        <v>20</v>
      </c>
      <c r="S3" s="245" t="s">
        <v>21</v>
      </c>
      <c r="T3" s="270" t="s">
        <v>22</v>
      </c>
      <c r="U3" s="245" t="s">
        <v>23</v>
      </c>
      <c r="V3" s="270" t="s">
        <v>24</v>
      </c>
      <c r="W3" s="282" t="s">
        <v>25</v>
      </c>
      <c r="X3" s="14" t="s">
        <v>26</v>
      </c>
      <c r="Y3" s="283" t="s">
        <v>27</v>
      </c>
      <c r="Z3" s="16" t="s">
        <v>28</v>
      </c>
      <c r="AA3" s="83" t="s">
        <v>29</v>
      </c>
      <c r="AB3"/>
      <c r="AC3" s="14" t="s">
        <v>30</v>
      </c>
      <c r="AD3" s="247" t="s">
        <v>31</v>
      </c>
      <c r="AE3" s="14" t="s">
        <v>32</v>
      </c>
      <c r="AF3" s="247" t="s">
        <v>33</v>
      </c>
      <c r="AG3" s="16" t="s">
        <v>34</v>
      </c>
      <c r="AH3" s="247" t="s">
        <v>35</v>
      </c>
      <c r="AI3" s="16" t="s">
        <v>36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6">
        <v>1</v>
      </c>
      <c r="B4" s="6">
        <v>9521</v>
      </c>
      <c r="C4" s="55" t="s">
        <v>185</v>
      </c>
      <c r="D4" s="19"/>
      <c r="E4" s="284">
        <v>39303</v>
      </c>
      <c r="F4" s="194">
        <v>832</v>
      </c>
      <c r="G4" s="285"/>
      <c r="H4" s="194"/>
      <c r="I4" s="285"/>
      <c r="J4" s="194"/>
      <c r="K4" s="285"/>
      <c r="L4" s="194">
        <v>5366</v>
      </c>
      <c r="M4" s="285">
        <v>33344</v>
      </c>
      <c r="N4" s="194">
        <v>9014</v>
      </c>
      <c r="O4" s="153">
        <f aca="true" t="shared" si="0" ref="O4:O13">SUM(E4:N4)</f>
        <v>87859</v>
      </c>
      <c r="P4" s="23"/>
      <c r="Q4" s="194">
        <v>53709</v>
      </c>
      <c r="R4" s="195"/>
      <c r="S4" s="194"/>
      <c r="T4" s="195">
        <v>10191</v>
      </c>
      <c r="U4" s="194">
        <v>8118</v>
      </c>
      <c r="V4" s="195">
        <v>7638</v>
      </c>
      <c r="W4" s="194">
        <v>3182</v>
      </c>
      <c r="X4" s="86"/>
      <c r="Y4" s="86">
        <v>1089</v>
      </c>
      <c r="Z4" s="197">
        <f aca="true" t="shared" si="1" ref="Z4:Z13">SUM(Q4:Y4)</f>
        <v>83927</v>
      </c>
      <c r="AA4" s="70">
        <f aca="true" t="shared" si="2" ref="AA4:AA14">+O4-Z4</f>
        <v>3932</v>
      </c>
      <c r="AB4" s="23"/>
      <c r="AC4" s="147">
        <v>1520000</v>
      </c>
      <c r="AD4" s="198"/>
      <c r="AE4" s="196">
        <v>109210</v>
      </c>
      <c r="AF4" s="198">
        <v>226</v>
      </c>
      <c r="AG4" s="153">
        <f aca="true" t="shared" si="3" ref="AG4:AG13">SUM(AC4:AF4)</f>
        <v>1629436</v>
      </c>
      <c r="AH4" s="23">
        <v>3519</v>
      </c>
      <c r="AI4" s="146">
        <f aca="true" t="shared" si="4" ref="AI4:AI13">+AG4-AH4</f>
        <v>1625917</v>
      </c>
      <c r="AJ4" s="36"/>
      <c r="AK4" s="36"/>
      <c r="AL4" s="36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8" s="12" customFormat="1" ht="15.75" customHeight="1">
      <c r="A5" s="6">
        <f aca="true" t="shared" si="5" ref="A5:A13">+A4+1</f>
        <v>2</v>
      </c>
      <c r="B5" s="6">
        <v>9510</v>
      </c>
      <c r="C5" s="28" t="s">
        <v>186</v>
      </c>
      <c r="D5" s="19"/>
      <c r="E5" s="149">
        <v>35442</v>
      </c>
      <c r="F5" s="144">
        <v>250</v>
      </c>
      <c r="G5" s="286"/>
      <c r="H5" s="144"/>
      <c r="I5" s="286"/>
      <c r="J5" s="144"/>
      <c r="K5" s="286">
        <v>6674</v>
      </c>
      <c r="L5" s="144">
        <v>807</v>
      </c>
      <c r="M5" s="286">
        <v>9229</v>
      </c>
      <c r="N5" s="144">
        <v>911</v>
      </c>
      <c r="O5" s="153">
        <f t="shared" si="0"/>
        <v>53313</v>
      </c>
      <c r="P5" s="23"/>
      <c r="Q5" s="144">
        <v>24768</v>
      </c>
      <c r="R5" s="29">
        <v>4334</v>
      </c>
      <c r="S5" s="144">
        <v>1585</v>
      </c>
      <c r="T5" s="29">
        <v>13704</v>
      </c>
      <c r="U5" s="144">
        <v>3815</v>
      </c>
      <c r="V5" s="29">
        <v>4419</v>
      </c>
      <c r="W5" s="144">
        <v>1178</v>
      </c>
      <c r="X5" s="76"/>
      <c r="Y5" s="76">
        <v>506</v>
      </c>
      <c r="Z5" s="197">
        <f t="shared" si="1"/>
        <v>54309</v>
      </c>
      <c r="AA5" s="89">
        <f t="shared" si="2"/>
        <v>-996</v>
      </c>
      <c r="AB5" s="23"/>
      <c r="AC5" s="147">
        <v>1922000</v>
      </c>
      <c r="AD5" s="42">
        <v>73794</v>
      </c>
      <c r="AE5" s="23">
        <v>36247</v>
      </c>
      <c r="AF5" s="42">
        <v>1000</v>
      </c>
      <c r="AG5" s="153">
        <f t="shared" si="3"/>
        <v>2033041</v>
      </c>
      <c r="AH5" s="23">
        <v>7426</v>
      </c>
      <c r="AI5" s="146">
        <f t="shared" si="4"/>
        <v>2025615</v>
      </c>
      <c r="AJ5" s="36"/>
      <c r="AK5" s="36"/>
      <c r="AL5" s="36"/>
    </row>
    <row r="6" spans="1:38" s="12" customFormat="1" ht="15.75" customHeight="1">
      <c r="A6" s="6">
        <f t="shared" si="5"/>
        <v>3</v>
      </c>
      <c r="B6" s="6">
        <v>13590</v>
      </c>
      <c r="C6" s="28" t="s">
        <v>377</v>
      </c>
      <c r="D6" s="19"/>
      <c r="E6" s="149">
        <v>64657</v>
      </c>
      <c r="F6" s="144"/>
      <c r="G6" s="286">
        <v>89</v>
      </c>
      <c r="H6" s="144"/>
      <c r="I6" s="286"/>
      <c r="J6" s="144">
        <v>1141</v>
      </c>
      <c r="K6" s="286">
        <v>14897</v>
      </c>
      <c r="L6" s="144">
        <v>27185</v>
      </c>
      <c r="M6" s="286">
        <v>4833</v>
      </c>
      <c r="N6" s="144">
        <v>1056</v>
      </c>
      <c r="O6" s="153">
        <f t="shared" si="0"/>
        <v>113858</v>
      </c>
      <c r="P6" s="23"/>
      <c r="Q6" s="144">
        <v>41121</v>
      </c>
      <c r="R6" s="29"/>
      <c r="S6" s="144">
        <v>25428</v>
      </c>
      <c r="T6" s="29">
        <v>36408</v>
      </c>
      <c r="U6" s="144">
        <v>17953</v>
      </c>
      <c r="V6" s="29">
        <v>11861</v>
      </c>
      <c r="W6" s="144">
        <v>200</v>
      </c>
      <c r="X6" s="76"/>
      <c r="Y6" s="76"/>
      <c r="Z6" s="197">
        <f t="shared" si="1"/>
        <v>132971</v>
      </c>
      <c r="AA6" s="89">
        <f t="shared" si="2"/>
        <v>-19113</v>
      </c>
      <c r="AB6" s="23"/>
      <c r="AC6" s="147">
        <v>2273000</v>
      </c>
      <c r="AD6" s="42"/>
      <c r="AE6" s="23">
        <v>546031</v>
      </c>
      <c r="AF6" s="42">
        <v>2417</v>
      </c>
      <c r="AG6" s="153">
        <f t="shared" si="3"/>
        <v>2821448</v>
      </c>
      <c r="AH6" s="23">
        <v>10300</v>
      </c>
      <c r="AI6" s="146">
        <f t="shared" si="4"/>
        <v>2811148</v>
      </c>
      <c r="AJ6" s="36"/>
      <c r="AK6" s="36"/>
      <c r="AL6" s="36"/>
    </row>
    <row r="7" spans="1:256" ht="15.75" customHeight="1">
      <c r="A7" s="6">
        <f t="shared" si="5"/>
        <v>4</v>
      </c>
      <c r="B7" s="6">
        <v>9524</v>
      </c>
      <c r="C7" s="10" t="s">
        <v>188</v>
      </c>
      <c r="D7" s="19"/>
      <c r="E7" s="149">
        <v>65557</v>
      </c>
      <c r="F7" s="144"/>
      <c r="G7" s="286"/>
      <c r="H7" s="144"/>
      <c r="I7" s="286"/>
      <c r="J7" s="144"/>
      <c r="K7" s="286">
        <v>28405</v>
      </c>
      <c r="L7" s="144">
        <v>84989</v>
      </c>
      <c r="M7" s="286"/>
      <c r="N7" s="144"/>
      <c r="O7" s="153">
        <f t="shared" si="0"/>
        <v>178951</v>
      </c>
      <c r="P7" s="23"/>
      <c r="Q7" s="144">
        <v>78862</v>
      </c>
      <c r="R7" s="29"/>
      <c r="S7" s="144">
        <v>29846</v>
      </c>
      <c r="T7" s="29">
        <v>25353</v>
      </c>
      <c r="U7" s="144">
        <v>23109</v>
      </c>
      <c r="V7" s="29">
        <v>18436</v>
      </c>
      <c r="W7" s="144">
        <v>5394</v>
      </c>
      <c r="X7" s="76"/>
      <c r="Y7" s="76"/>
      <c r="Z7" s="197">
        <f t="shared" si="1"/>
        <v>181000</v>
      </c>
      <c r="AA7" s="89">
        <f t="shared" si="2"/>
        <v>-2049</v>
      </c>
      <c r="AB7" s="23"/>
      <c r="AC7" s="147">
        <v>2337350</v>
      </c>
      <c r="AD7" s="42"/>
      <c r="AE7" s="23">
        <v>1636165</v>
      </c>
      <c r="AF7" s="42"/>
      <c r="AG7" s="153">
        <f t="shared" si="3"/>
        <v>3973515</v>
      </c>
      <c r="AH7" s="23">
        <v>8679</v>
      </c>
      <c r="AI7" s="146">
        <f t="shared" si="4"/>
        <v>3964836</v>
      </c>
      <c r="AJ7" s="36"/>
      <c r="AK7" s="36"/>
      <c r="AL7" s="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6">
        <f t="shared" si="5"/>
        <v>5</v>
      </c>
      <c r="B8" s="6">
        <v>9525</v>
      </c>
      <c r="C8" s="10" t="s">
        <v>189</v>
      </c>
      <c r="D8" s="19"/>
      <c r="E8" s="149">
        <v>88855</v>
      </c>
      <c r="F8" s="144"/>
      <c r="G8" s="286"/>
      <c r="H8" s="144"/>
      <c r="I8" s="286"/>
      <c r="J8" s="144">
        <v>10000</v>
      </c>
      <c r="K8" s="286">
        <v>16415</v>
      </c>
      <c r="L8" s="144">
        <v>25972</v>
      </c>
      <c r="M8" s="286">
        <v>5625</v>
      </c>
      <c r="N8" s="144">
        <v>12131</v>
      </c>
      <c r="O8" s="153">
        <f t="shared" si="0"/>
        <v>158998</v>
      </c>
      <c r="P8" s="23"/>
      <c r="Q8" s="144">
        <v>56751</v>
      </c>
      <c r="R8" s="29">
        <v>16900</v>
      </c>
      <c r="S8" s="144">
        <v>12064</v>
      </c>
      <c r="T8" s="29">
        <v>64366</v>
      </c>
      <c r="U8" s="144">
        <v>22836</v>
      </c>
      <c r="V8" s="29">
        <v>6996</v>
      </c>
      <c r="W8" s="144">
        <v>20197</v>
      </c>
      <c r="X8" s="76"/>
      <c r="Y8" s="76"/>
      <c r="Z8" s="197">
        <f t="shared" si="1"/>
        <v>200110</v>
      </c>
      <c r="AA8" s="89">
        <f t="shared" si="2"/>
        <v>-41112</v>
      </c>
      <c r="AB8" s="23"/>
      <c r="AC8" s="147">
        <v>1152000</v>
      </c>
      <c r="AD8" s="42">
        <v>65336</v>
      </c>
      <c r="AE8" s="23">
        <v>435037</v>
      </c>
      <c r="AF8" s="42"/>
      <c r="AG8" s="153">
        <f t="shared" si="3"/>
        <v>1652373</v>
      </c>
      <c r="AH8" s="23"/>
      <c r="AI8" s="146">
        <f t="shared" si="4"/>
        <v>1652373</v>
      </c>
      <c r="AJ8" s="36"/>
      <c r="AK8" s="36"/>
      <c r="AL8" s="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6">
        <f t="shared" si="5"/>
        <v>6</v>
      </c>
      <c r="B9" s="6">
        <v>9526</v>
      </c>
      <c r="C9" s="10" t="s">
        <v>190</v>
      </c>
      <c r="D9" s="19"/>
      <c r="E9" s="149">
        <v>9904</v>
      </c>
      <c r="F9" s="144">
        <v>297</v>
      </c>
      <c r="G9" s="286"/>
      <c r="H9" s="144"/>
      <c r="I9" s="286"/>
      <c r="J9" s="144"/>
      <c r="K9" s="286">
        <v>11222</v>
      </c>
      <c r="L9" s="144">
        <v>2296</v>
      </c>
      <c r="M9" s="286">
        <v>3405</v>
      </c>
      <c r="N9" s="144"/>
      <c r="O9" s="153">
        <f t="shared" si="0"/>
        <v>27124</v>
      </c>
      <c r="P9" s="23"/>
      <c r="Q9" s="144">
        <v>9734</v>
      </c>
      <c r="R9" s="29"/>
      <c r="S9" s="144">
        <v>5313</v>
      </c>
      <c r="T9" s="29">
        <v>14144</v>
      </c>
      <c r="U9" s="144">
        <v>3895</v>
      </c>
      <c r="V9" s="29">
        <v>3816</v>
      </c>
      <c r="W9" s="144">
        <v>1196</v>
      </c>
      <c r="X9" s="76"/>
      <c r="Y9" s="76"/>
      <c r="Z9" s="197">
        <f t="shared" si="1"/>
        <v>38098</v>
      </c>
      <c r="AA9" s="89">
        <f t="shared" si="2"/>
        <v>-10974</v>
      </c>
      <c r="AB9" s="23"/>
      <c r="AC9" s="147">
        <v>1109000</v>
      </c>
      <c r="AD9" s="42">
        <v>11745</v>
      </c>
      <c r="AE9" s="23">
        <v>42949</v>
      </c>
      <c r="AF9" s="42"/>
      <c r="AG9" s="153">
        <f t="shared" si="3"/>
        <v>1163694</v>
      </c>
      <c r="AH9" s="23">
        <v>431</v>
      </c>
      <c r="AI9" s="146">
        <f t="shared" si="4"/>
        <v>1163263</v>
      </c>
      <c r="AJ9" s="36"/>
      <c r="AK9" s="36"/>
      <c r="AL9" s="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6">
        <f t="shared" si="5"/>
        <v>7</v>
      </c>
      <c r="B10" s="6">
        <v>9527</v>
      </c>
      <c r="C10" s="10" t="s">
        <v>191</v>
      </c>
      <c r="D10" s="19"/>
      <c r="E10" s="149">
        <v>79326</v>
      </c>
      <c r="F10" s="144"/>
      <c r="G10" s="286"/>
      <c r="H10" s="144"/>
      <c r="I10" s="286"/>
      <c r="J10" s="144">
        <v>1573</v>
      </c>
      <c r="K10" s="286">
        <v>15632</v>
      </c>
      <c r="L10" s="144">
        <v>16670</v>
      </c>
      <c r="M10" s="286">
        <v>18974</v>
      </c>
      <c r="N10" s="144">
        <v>2019</v>
      </c>
      <c r="O10" s="153">
        <f t="shared" si="0"/>
        <v>134194</v>
      </c>
      <c r="P10" s="23"/>
      <c r="Q10" s="144">
        <v>63839</v>
      </c>
      <c r="R10" s="29"/>
      <c r="S10" s="144">
        <v>13372</v>
      </c>
      <c r="T10" s="29">
        <v>35965</v>
      </c>
      <c r="U10" s="144">
        <v>11364</v>
      </c>
      <c r="V10" s="29">
        <v>16945</v>
      </c>
      <c r="W10" s="144"/>
      <c r="X10" s="76"/>
      <c r="Y10" s="76">
        <v>1155</v>
      </c>
      <c r="Z10" s="197">
        <f t="shared" si="1"/>
        <v>142640</v>
      </c>
      <c r="AA10" s="89">
        <f t="shared" si="2"/>
        <v>-8446</v>
      </c>
      <c r="AB10" s="23"/>
      <c r="AC10" s="147">
        <v>1955000</v>
      </c>
      <c r="AD10" s="42"/>
      <c r="AE10" s="23">
        <v>320155</v>
      </c>
      <c r="AF10" s="42">
        <v>9823</v>
      </c>
      <c r="AG10" s="153">
        <f t="shared" si="3"/>
        <v>2284978</v>
      </c>
      <c r="AH10" s="23">
        <v>1868</v>
      </c>
      <c r="AI10" s="146">
        <f t="shared" si="4"/>
        <v>2283110</v>
      </c>
      <c r="AJ10" s="36"/>
      <c r="AK10" s="36"/>
      <c r="AL10" s="36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 s="6">
        <f t="shared" si="5"/>
        <v>8</v>
      </c>
      <c r="B11" s="6">
        <v>9529</v>
      </c>
      <c r="C11" s="10" t="s">
        <v>192</v>
      </c>
      <c r="D11" s="19"/>
      <c r="E11" s="149">
        <v>67707</v>
      </c>
      <c r="F11" s="144">
        <v>1095</v>
      </c>
      <c r="G11" s="286"/>
      <c r="H11" s="144"/>
      <c r="I11" s="286"/>
      <c r="J11" s="144"/>
      <c r="K11" s="286">
        <v>65468</v>
      </c>
      <c r="L11" s="144">
        <v>459</v>
      </c>
      <c r="M11" s="286">
        <v>24573</v>
      </c>
      <c r="N11" s="144">
        <v>1080</v>
      </c>
      <c r="O11" s="153">
        <f t="shared" si="0"/>
        <v>160382</v>
      </c>
      <c r="P11" s="23"/>
      <c r="Q11" s="144"/>
      <c r="R11" s="29">
        <v>84537</v>
      </c>
      <c r="S11" s="144"/>
      <c r="T11" s="29">
        <v>104042</v>
      </c>
      <c r="U11" s="144">
        <v>26183</v>
      </c>
      <c r="V11" s="29">
        <v>15191</v>
      </c>
      <c r="W11" s="144">
        <v>1000</v>
      </c>
      <c r="X11" s="76"/>
      <c r="Y11" s="76">
        <v>32245</v>
      </c>
      <c r="Z11" s="197">
        <f t="shared" si="1"/>
        <v>263198</v>
      </c>
      <c r="AA11" s="89">
        <f t="shared" si="2"/>
        <v>-102816</v>
      </c>
      <c r="AB11" s="23"/>
      <c r="AC11" s="147"/>
      <c r="AD11" s="42"/>
      <c r="AE11" s="23">
        <v>57567</v>
      </c>
      <c r="AF11" s="42">
        <v>1999</v>
      </c>
      <c r="AG11" s="153">
        <f t="shared" si="3"/>
        <v>59566</v>
      </c>
      <c r="AH11" s="23">
        <v>612125</v>
      </c>
      <c r="AI11" s="146">
        <f t="shared" si="4"/>
        <v>-552559</v>
      </c>
      <c r="AJ11" s="36"/>
      <c r="AK11" s="36"/>
      <c r="AL11" s="36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customHeight="1">
      <c r="A12" s="6">
        <f t="shared" si="5"/>
        <v>9</v>
      </c>
      <c r="B12" s="6">
        <v>9534</v>
      </c>
      <c r="C12" s="10" t="s">
        <v>193</v>
      </c>
      <c r="D12" s="19"/>
      <c r="E12" s="149">
        <v>136982</v>
      </c>
      <c r="F12" s="144">
        <v>42405</v>
      </c>
      <c r="G12" s="286">
        <v>25143</v>
      </c>
      <c r="H12" s="144">
        <v>30000</v>
      </c>
      <c r="I12" s="286">
        <v>40000</v>
      </c>
      <c r="J12" s="144"/>
      <c r="K12" s="286">
        <v>10439</v>
      </c>
      <c r="L12" s="144">
        <v>27912</v>
      </c>
      <c r="M12" s="286">
        <v>14644</v>
      </c>
      <c r="N12" s="144"/>
      <c r="O12" s="153">
        <f t="shared" si="0"/>
        <v>327525</v>
      </c>
      <c r="P12" s="23"/>
      <c r="Q12" s="144">
        <v>60612</v>
      </c>
      <c r="R12" s="29">
        <v>15600</v>
      </c>
      <c r="S12" s="144">
        <v>54999</v>
      </c>
      <c r="T12" s="29">
        <v>57916</v>
      </c>
      <c r="U12" s="144">
        <v>17641</v>
      </c>
      <c r="V12" s="29">
        <v>18896</v>
      </c>
      <c r="W12" s="144">
        <v>66600</v>
      </c>
      <c r="X12" s="76"/>
      <c r="Y12" s="76">
        <v>35903</v>
      </c>
      <c r="Z12" s="197">
        <f t="shared" si="1"/>
        <v>328167</v>
      </c>
      <c r="AA12" s="89">
        <f t="shared" si="2"/>
        <v>-642</v>
      </c>
      <c r="AB12" s="23"/>
      <c r="AC12" s="147">
        <v>813317</v>
      </c>
      <c r="AD12" s="42">
        <v>214580</v>
      </c>
      <c r="AE12" s="23">
        <v>476312</v>
      </c>
      <c r="AF12" s="42"/>
      <c r="AG12" s="153">
        <f t="shared" si="3"/>
        <v>1504209</v>
      </c>
      <c r="AH12" s="23">
        <v>20000</v>
      </c>
      <c r="AI12" s="146">
        <f t="shared" si="4"/>
        <v>1484209</v>
      </c>
      <c r="AJ12" s="36"/>
      <c r="AK12" s="36"/>
      <c r="AL12" s="36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customHeight="1">
      <c r="A13" s="6">
        <f t="shared" si="5"/>
        <v>10</v>
      </c>
      <c r="B13" s="6">
        <v>9532</v>
      </c>
      <c r="C13" s="10" t="s">
        <v>194</v>
      </c>
      <c r="D13" s="19"/>
      <c r="E13" s="149">
        <v>141282</v>
      </c>
      <c r="F13" s="144">
        <v>1577</v>
      </c>
      <c r="G13" s="286">
        <v>949</v>
      </c>
      <c r="H13" s="144"/>
      <c r="I13" s="286">
        <v>6000</v>
      </c>
      <c r="J13" s="144">
        <v>6000</v>
      </c>
      <c r="K13" s="286">
        <v>28539</v>
      </c>
      <c r="L13" s="144">
        <v>3688</v>
      </c>
      <c r="M13" s="286">
        <v>27082</v>
      </c>
      <c r="N13" s="144"/>
      <c r="O13" s="153">
        <f t="shared" si="0"/>
        <v>215117</v>
      </c>
      <c r="P13" s="23"/>
      <c r="Q13" s="144">
        <v>59763</v>
      </c>
      <c r="R13" s="29">
        <v>15370</v>
      </c>
      <c r="S13" s="165">
        <v>46994</v>
      </c>
      <c r="T13" s="29">
        <v>22569</v>
      </c>
      <c r="U13" s="144">
        <v>21508</v>
      </c>
      <c r="V13" s="29">
        <v>16057</v>
      </c>
      <c r="W13" s="144">
        <v>6418</v>
      </c>
      <c r="X13" s="76"/>
      <c r="Y13" s="76">
        <v>18245</v>
      </c>
      <c r="Z13" s="197">
        <f t="shared" si="1"/>
        <v>206924</v>
      </c>
      <c r="AA13" s="89">
        <f t="shared" si="2"/>
        <v>8193</v>
      </c>
      <c r="AB13" s="23"/>
      <c r="AC13" s="147">
        <v>788663</v>
      </c>
      <c r="AD13" s="42"/>
      <c r="AE13" s="23">
        <v>123703</v>
      </c>
      <c r="AF13" s="42">
        <v>3890</v>
      </c>
      <c r="AG13" s="153">
        <f t="shared" si="3"/>
        <v>916256</v>
      </c>
      <c r="AH13" s="23">
        <v>33632</v>
      </c>
      <c r="AI13" s="146">
        <f t="shared" si="4"/>
        <v>882624</v>
      </c>
      <c r="AJ13" s="36"/>
      <c r="AK13" s="36"/>
      <c r="AL13" s="36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/>
      <c r="B14"/>
      <c r="C14" s="287" t="s">
        <v>370</v>
      </c>
      <c r="D14"/>
      <c r="E14" s="260">
        <f>SUM(E4:E13)</f>
        <v>729015</v>
      </c>
      <c r="F14" s="260">
        <f>SUM(F4:F13)</f>
        <v>46456</v>
      </c>
      <c r="G14" s="260">
        <f>SUM(G4:G13)</f>
        <v>26181</v>
      </c>
      <c r="H14" s="260">
        <f>SUM(H4:H13)</f>
        <v>30000</v>
      </c>
      <c r="I14" s="260">
        <f>SUM(I4:I13)</f>
        <v>46000</v>
      </c>
      <c r="J14" s="260">
        <f>SUM(J4:J13)</f>
        <v>18714</v>
      </c>
      <c r="K14" s="260">
        <f>SUM(K4:K13)</f>
        <v>197691</v>
      </c>
      <c r="L14" s="260">
        <f>SUM(L4:L13)</f>
        <v>195344</v>
      </c>
      <c r="M14" s="260">
        <f>SUM(M4:M13)</f>
        <v>141709</v>
      </c>
      <c r="N14" s="260">
        <f>SUM(N4:N13)</f>
        <v>26211</v>
      </c>
      <c r="O14" s="261">
        <f>SUM(O4:O13)</f>
        <v>1457321</v>
      </c>
      <c r="P14" s="228"/>
      <c r="Q14" s="260">
        <f>SUM(Q4:Q13)</f>
        <v>449159</v>
      </c>
      <c r="R14" s="260">
        <f>SUM(R4:R13)</f>
        <v>136741</v>
      </c>
      <c r="S14" s="260">
        <f>SUM(S4:S13)</f>
        <v>189601</v>
      </c>
      <c r="T14" s="260">
        <f>SUM(T4:T13)</f>
        <v>384658</v>
      </c>
      <c r="U14" s="260">
        <f>SUM(U4:U13)</f>
        <v>156422</v>
      </c>
      <c r="V14" s="260">
        <f>SUM(V4:V13)</f>
        <v>120255</v>
      </c>
      <c r="W14" s="260">
        <f>SUM(W4:W13)</f>
        <v>105365</v>
      </c>
      <c r="X14" s="260">
        <f>SUM(X4:X13)</f>
        <v>0</v>
      </c>
      <c r="Y14" s="260">
        <f>SUM(Y4:Y13)</f>
        <v>89143</v>
      </c>
      <c r="Z14" s="227">
        <f>SUM(Z4:Z13)</f>
        <v>1631344</v>
      </c>
      <c r="AA14" s="227">
        <f t="shared" si="2"/>
        <v>-174023</v>
      </c>
      <c r="AB14" s="96"/>
      <c r="AC14" s="260">
        <f>SUM(AC4:AC13)</f>
        <v>13870330</v>
      </c>
      <c r="AD14" s="260">
        <f>SUM(AD4:AD13)</f>
        <v>365455</v>
      </c>
      <c r="AE14" s="260">
        <f>SUM(AE4:AE13)</f>
        <v>3783376</v>
      </c>
      <c r="AF14" s="260">
        <f>SUM(AF4:AF13)</f>
        <v>19355</v>
      </c>
      <c r="AG14" s="25">
        <f>SUM(AG4:AG13)</f>
        <v>18038516</v>
      </c>
      <c r="AH14" s="260">
        <f>SUM(AH4:AH13)</f>
        <v>697980</v>
      </c>
      <c r="AI14" s="25">
        <f>SUM(AI4:AI13)</f>
        <v>17340536</v>
      </c>
      <c r="AJ14" s="36"/>
      <c r="AK14" s="36"/>
      <c r="AL14" s="36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35" s="290" customFormat="1" ht="15.75" customHeight="1">
      <c r="A15" s="68"/>
      <c r="B15" s="68"/>
      <c r="C15" s="288" t="s">
        <v>371</v>
      </c>
      <c r="D15" s="68"/>
      <c r="E15" s="260">
        <v>722678</v>
      </c>
      <c r="F15" s="260">
        <v>4112</v>
      </c>
      <c r="G15" s="260">
        <v>3223</v>
      </c>
      <c r="H15" s="260">
        <v>5000</v>
      </c>
      <c r="I15" s="260">
        <v>50000</v>
      </c>
      <c r="J15" s="260">
        <v>51684</v>
      </c>
      <c r="K15" s="260">
        <v>167130</v>
      </c>
      <c r="L15" s="260">
        <v>212149</v>
      </c>
      <c r="M15" s="260">
        <v>135791</v>
      </c>
      <c r="N15" s="260">
        <v>14664</v>
      </c>
      <c r="O15" s="261">
        <v>1366431</v>
      </c>
      <c r="P15" s="228"/>
      <c r="Q15" s="69">
        <v>454389</v>
      </c>
      <c r="R15" s="69">
        <v>74871</v>
      </c>
      <c r="S15" s="69">
        <v>212057</v>
      </c>
      <c r="T15" s="69">
        <v>194345</v>
      </c>
      <c r="U15" s="69">
        <v>163732</v>
      </c>
      <c r="V15" s="69">
        <v>125435</v>
      </c>
      <c r="W15" s="69">
        <v>22515</v>
      </c>
      <c r="X15" s="69">
        <v>0</v>
      </c>
      <c r="Y15" s="69">
        <v>366974</v>
      </c>
      <c r="Z15" s="93">
        <v>1614318</v>
      </c>
      <c r="AA15" s="289">
        <v>-247887</v>
      </c>
      <c r="AB15" s="96"/>
      <c r="AC15" s="69">
        <v>13153663</v>
      </c>
      <c r="AD15" s="69">
        <v>300119</v>
      </c>
      <c r="AE15" s="69">
        <v>4676355</v>
      </c>
      <c r="AF15" s="69">
        <v>10168</v>
      </c>
      <c r="AG15" s="25">
        <v>18140305</v>
      </c>
      <c r="AH15" s="69">
        <v>691240</v>
      </c>
      <c r="AI15" s="25">
        <v>17449065</v>
      </c>
    </row>
    <row r="16" spans="1:256" ht="15.75" customHeight="1">
      <c r="A16"/>
      <c r="B16"/>
      <c r="C16" s="72" t="s">
        <v>331</v>
      </c>
      <c r="D16"/>
      <c r="E16" s="74">
        <f>+E14/E15</f>
        <v>1.0087687739214422</v>
      </c>
      <c r="F16" s="74">
        <f>+F14/F15</f>
        <v>11.297665369649806</v>
      </c>
      <c r="G16" s="74">
        <f>+G14/G15</f>
        <v>8.123177164132796</v>
      </c>
      <c r="H16" s="74">
        <f>+H14/H15</f>
        <v>6</v>
      </c>
      <c r="I16" s="74">
        <f>+I14/I15</f>
        <v>0.92</v>
      </c>
      <c r="J16" s="74">
        <f>+J14/J15</f>
        <v>0.3620849779428837</v>
      </c>
      <c r="K16" s="74">
        <f>+K14/K15</f>
        <v>1.1828576557171064</v>
      </c>
      <c r="L16" s="74">
        <f>+L14/L15</f>
        <v>0.9207868054999081</v>
      </c>
      <c r="M16" s="74">
        <f>+M14/M15</f>
        <v>1.0435816806710312</v>
      </c>
      <c r="N16" s="74">
        <f>+N14/N15</f>
        <v>1.7874386252045826</v>
      </c>
      <c r="O16" s="77">
        <f>+O14/O15</f>
        <v>1.0665163480629465</v>
      </c>
      <c r="P16" s="23"/>
      <c r="Q16" s="74">
        <f>+Q14/Q15</f>
        <v>0.988490038271173</v>
      </c>
      <c r="R16" s="74">
        <f>+R14/R15</f>
        <v>1.8263546633543026</v>
      </c>
      <c r="S16" s="74">
        <f>+S14/S15</f>
        <v>0.8941039437509726</v>
      </c>
      <c r="T16" s="74">
        <f>+T14/T15</f>
        <v>1.9792533895906763</v>
      </c>
      <c r="U16" s="74">
        <f>+U14/U15</f>
        <v>0.9553538709598612</v>
      </c>
      <c r="V16" s="74">
        <f>+V14/V15</f>
        <v>0.9587037110854227</v>
      </c>
      <c r="W16" s="74">
        <f>+W14/W15</f>
        <v>4.679769042860316</v>
      </c>
      <c r="X16" s="74"/>
      <c r="Y16" s="74">
        <f>+Y14/Y15</f>
        <v>0.24291366690828234</v>
      </c>
      <c r="Z16" s="77">
        <f>+Z14/Z15</f>
        <v>1.0105468687086436</v>
      </c>
      <c r="AA16" s="77">
        <f>+AA14/AA15</f>
        <v>0.7020255196924405</v>
      </c>
      <c r="AB16" s="80"/>
      <c r="AC16" s="74">
        <f>+AC14/AC15</f>
        <v>1.054484214777283</v>
      </c>
      <c r="AD16" s="74">
        <f>+AD14/AD15</f>
        <v>1.2177003122094903</v>
      </c>
      <c r="AE16" s="74">
        <f>+AE14/AE15</f>
        <v>0.8090437958623757</v>
      </c>
      <c r="AF16" s="74">
        <f>+AF14/AF15</f>
        <v>1.9035208497246263</v>
      </c>
      <c r="AG16" s="77">
        <f>+AG14/AG15</f>
        <v>0.9943887933527027</v>
      </c>
      <c r="AH16" s="74">
        <f>+AH14/AH15</f>
        <v>1.0097505931369712</v>
      </c>
      <c r="AI16" s="77">
        <f>+AI14/AI15</f>
        <v>0.9937802398008145</v>
      </c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selectLockedCells="1" selectUnlockedCells="1"/>
  <mergeCells count="6">
    <mergeCell ref="A1:C1"/>
    <mergeCell ref="E1:Z1"/>
    <mergeCell ref="A2:C2"/>
    <mergeCell ref="E2:O2"/>
    <mergeCell ref="Q2:Z2"/>
    <mergeCell ref="AC2:AI2"/>
  </mergeCells>
  <printOptions/>
  <pageMargins left="0.1701388888888889" right="0.19027777777777777" top="1" bottom="1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"/>
  <sheetViews>
    <sheetView workbookViewId="0" topLeftCell="A1">
      <selection activeCell="A4" sqref="A4"/>
    </sheetView>
  </sheetViews>
  <sheetFormatPr defaultColWidth="9.140625" defaultRowHeight="12.75"/>
  <cols>
    <col min="1" max="1" width="2.00390625" style="6" customWidth="1"/>
    <col min="2" max="2" width="5.00390625" style="6" customWidth="1"/>
    <col min="3" max="3" width="42.7109375" style="10" customWidth="1"/>
    <col min="4" max="4" width="2.7109375" style="6" customWidth="1"/>
    <col min="5" max="5" width="11.28125" style="6" customWidth="1"/>
    <col min="6" max="8" width="9.28125" style="6" customWidth="1"/>
    <col min="9" max="9" width="10.28125" style="6" customWidth="1"/>
    <col min="10" max="10" width="9.28125" style="6" customWidth="1"/>
    <col min="11" max="11" width="10.28125" style="6" customWidth="1"/>
    <col min="12" max="13" width="9.28125" style="6" customWidth="1"/>
    <col min="14" max="14" width="10.28125" style="6" customWidth="1"/>
    <col min="15" max="15" width="14.28125" style="6" customWidth="1"/>
    <col min="16" max="16" width="2.28125" style="32" customWidth="1"/>
    <col min="17" max="24" width="10.57421875" style="10" customWidth="1"/>
    <col min="25" max="25" width="11.28125" style="10" customWidth="1"/>
    <col min="26" max="26" width="10.28125" style="10" customWidth="1"/>
    <col min="27" max="27" width="8.7109375" style="10" customWidth="1"/>
    <col min="28" max="28" width="3.28125" style="10" customWidth="1"/>
    <col min="29" max="29" width="12.7109375" style="10" customWidth="1"/>
    <col min="30" max="32" width="8.7109375" style="10" customWidth="1"/>
    <col min="33" max="33" width="12.7109375" style="10" customWidth="1"/>
    <col min="34" max="34" width="8.7109375" style="10" customWidth="1"/>
    <col min="35" max="35" width="12.7109375" style="10" customWidth="1"/>
    <col min="36" max="16384" width="8.7109375" style="10" customWidth="1"/>
  </cols>
  <sheetData>
    <row r="1" spans="1:26" s="5" customFormat="1" ht="19.5" customHeight="1">
      <c r="A1" s="280" t="s">
        <v>366</v>
      </c>
      <c r="B1" s="280"/>
      <c r="C1" s="28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8" ht="20.25" customHeight="1">
      <c r="A2" s="188" t="s">
        <v>378</v>
      </c>
      <c r="B2" s="188"/>
      <c r="C2" s="188"/>
      <c r="D2"/>
      <c r="E2" s="241" t="s">
        <v>5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8"/>
      <c r="Q2" s="242" t="s">
        <v>6</v>
      </c>
      <c r="R2" s="242"/>
      <c r="S2" s="242"/>
      <c r="T2" s="242"/>
      <c r="U2" s="242"/>
      <c r="V2" s="242"/>
      <c r="W2" s="242"/>
      <c r="X2" s="242"/>
      <c r="Y2" s="242"/>
      <c r="Z2" s="242"/>
      <c r="AA2" s="192"/>
      <c r="AB2"/>
      <c r="AC2" s="243" t="s">
        <v>7</v>
      </c>
      <c r="AD2" s="243"/>
      <c r="AE2" s="243"/>
      <c r="AF2" s="243"/>
      <c r="AG2" s="243"/>
      <c r="AH2" s="243"/>
      <c r="AI2" s="243"/>
      <c r="AJ2"/>
      <c r="AK2"/>
      <c r="AL2"/>
    </row>
    <row r="3" spans="1:38" ht="108.75" customHeight="1">
      <c r="A3"/>
      <c r="B3"/>
      <c r="C3"/>
      <c r="D3"/>
      <c r="E3" s="13" t="s">
        <v>8</v>
      </c>
      <c r="F3" s="291" t="s">
        <v>9</v>
      </c>
      <c r="G3" s="14" t="s">
        <v>10</v>
      </c>
      <c r="H3" s="291" t="s">
        <v>11</v>
      </c>
      <c r="I3" s="14" t="s">
        <v>12</v>
      </c>
      <c r="J3" s="291" t="s">
        <v>13</v>
      </c>
      <c r="K3" s="14" t="s">
        <v>14</v>
      </c>
      <c r="L3" s="291" t="s">
        <v>15</v>
      </c>
      <c r="M3" s="14" t="s">
        <v>16</v>
      </c>
      <c r="N3" s="292" t="s">
        <v>17</v>
      </c>
      <c r="O3" s="16" t="s">
        <v>18</v>
      </c>
      <c r="P3" s="17"/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  <c r="AA3" s="16" t="s">
        <v>29</v>
      </c>
      <c r="AB3"/>
      <c r="AC3" s="14" t="s">
        <v>30</v>
      </c>
      <c r="AD3" s="247" t="s">
        <v>31</v>
      </c>
      <c r="AE3" s="14" t="s">
        <v>32</v>
      </c>
      <c r="AF3" s="247" t="s">
        <v>33</v>
      </c>
      <c r="AG3" s="16" t="s">
        <v>34</v>
      </c>
      <c r="AH3" s="247" t="s">
        <v>35</v>
      </c>
      <c r="AI3" s="16" t="s">
        <v>36</v>
      </c>
      <c r="AJ3"/>
      <c r="AK3"/>
      <c r="AL3"/>
    </row>
    <row r="4" spans="1:38" s="10" customFormat="1" ht="15.75" customHeight="1">
      <c r="A4" s="6">
        <v>1</v>
      </c>
      <c r="B4" s="6">
        <v>9594</v>
      </c>
      <c r="C4" s="28" t="s">
        <v>195</v>
      </c>
      <c r="E4" s="147">
        <v>18916</v>
      </c>
      <c r="F4" s="198">
        <v>50</v>
      </c>
      <c r="G4" s="293">
        <v>220</v>
      </c>
      <c r="H4" s="198"/>
      <c r="I4" s="293"/>
      <c r="J4" s="198">
        <v>20000</v>
      </c>
      <c r="K4" s="293">
        <v>11289</v>
      </c>
      <c r="L4" s="198">
        <v>7713</v>
      </c>
      <c r="M4" s="293">
        <v>15648</v>
      </c>
      <c r="N4" s="198">
        <v>4751</v>
      </c>
      <c r="O4" s="263">
        <f aca="true" t="shared" si="0" ref="O4:O5">SUM(E4:N4)</f>
        <v>78587</v>
      </c>
      <c r="P4" s="48"/>
      <c r="Q4" s="149">
        <v>13825</v>
      </c>
      <c r="R4" s="194"/>
      <c r="S4" s="195"/>
      <c r="T4" s="194">
        <v>55896</v>
      </c>
      <c r="U4" s="195">
        <v>2426</v>
      </c>
      <c r="V4" s="194">
        <v>5179</v>
      </c>
      <c r="W4" s="195">
        <v>270</v>
      </c>
      <c r="X4" s="194"/>
      <c r="Y4" s="76">
        <v>7216</v>
      </c>
      <c r="Z4" s="153">
        <f aca="true" t="shared" si="1" ref="Z4:Z5">SUM(Q4:Y4)</f>
        <v>84812</v>
      </c>
      <c r="AA4" s="93">
        <f aca="true" t="shared" si="2" ref="AA4:AA5">+O4-Z4</f>
        <v>-6225</v>
      </c>
      <c r="AB4" s="23"/>
      <c r="AC4" s="147">
        <v>690000</v>
      </c>
      <c r="AD4" s="198">
        <v>189000</v>
      </c>
      <c r="AE4" s="196">
        <v>162365</v>
      </c>
      <c r="AF4" s="198"/>
      <c r="AG4" s="153">
        <f aca="true" t="shared" si="3" ref="AG4:AG5">SUM(AC4:AF4)</f>
        <v>1041365</v>
      </c>
      <c r="AH4" s="23"/>
      <c r="AI4" s="146">
        <f aca="true" t="shared" si="4" ref="AI4:AI5">+AG4-AH4</f>
        <v>1041365</v>
      </c>
      <c r="AJ4" s="36"/>
      <c r="AK4" s="36"/>
      <c r="AL4" s="36"/>
    </row>
    <row r="5" spans="1:38" s="10" customFormat="1" ht="15.75" customHeight="1">
      <c r="A5" s="6">
        <v>2</v>
      </c>
      <c r="B5" s="6">
        <v>9593</v>
      </c>
      <c r="C5" s="28" t="s">
        <v>196</v>
      </c>
      <c r="E5" s="147">
        <v>39713</v>
      </c>
      <c r="F5" s="42">
        <v>320</v>
      </c>
      <c r="G5" s="294">
        <v>14167</v>
      </c>
      <c r="H5" s="42"/>
      <c r="I5" s="294"/>
      <c r="J5" s="42"/>
      <c r="K5" s="294">
        <v>4023</v>
      </c>
      <c r="L5" s="42">
        <v>20670</v>
      </c>
      <c r="M5" s="294">
        <v>1990</v>
      </c>
      <c r="N5" s="42">
        <v>6532</v>
      </c>
      <c r="O5" s="263">
        <f t="shared" si="0"/>
        <v>87415</v>
      </c>
      <c r="P5" s="48"/>
      <c r="Q5" s="149">
        <v>24057</v>
      </c>
      <c r="R5" s="144"/>
      <c r="S5" s="29">
        <v>853</v>
      </c>
      <c r="T5" s="144">
        <v>14186</v>
      </c>
      <c r="U5" s="29">
        <v>5001</v>
      </c>
      <c r="V5" s="144">
        <v>7803</v>
      </c>
      <c r="W5" s="29">
        <v>621</v>
      </c>
      <c r="X5" s="144"/>
      <c r="Y5" s="76">
        <v>800</v>
      </c>
      <c r="Z5" s="153">
        <f t="shared" si="1"/>
        <v>53321</v>
      </c>
      <c r="AA5" s="93">
        <f t="shared" si="2"/>
        <v>34094</v>
      </c>
      <c r="AB5" s="23"/>
      <c r="AC5" s="147">
        <v>930</v>
      </c>
      <c r="AD5" s="42">
        <v>150</v>
      </c>
      <c r="AE5" s="23">
        <v>253</v>
      </c>
      <c r="AF5" s="42"/>
      <c r="AG5" s="153">
        <f t="shared" si="3"/>
        <v>1333</v>
      </c>
      <c r="AH5" s="23"/>
      <c r="AI5" s="146">
        <f t="shared" si="4"/>
        <v>1333</v>
      </c>
      <c r="AJ5" s="36"/>
      <c r="AK5" s="36"/>
      <c r="AL5" s="36"/>
    </row>
    <row r="6" spans="3:38" ht="15.75" customHeight="1">
      <c r="C6" s="290" t="s">
        <v>370</v>
      </c>
      <c r="E6" s="260">
        <f>SUM(E4:E5)</f>
        <v>58629</v>
      </c>
      <c r="F6" s="260">
        <f>SUM(F4:F5)</f>
        <v>370</v>
      </c>
      <c r="G6" s="260">
        <f>SUM(G4:G5)</f>
        <v>14387</v>
      </c>
      <c r="H6" s="260">
        <f>SUM(H4:H5)</f>
        <v>0</v>
      </c>
      <c r="I6" s="260">
        <f>SUM(I4:I5)</f>
        <v>0</v>
      </c>
      <c r="J6" s="260">
        <f>SUM(J4:J5)</f>
        <v>20000</v>
      </c>
      <c r="K6" s="260">
        <f>SUM(K4:K5)</f>
        <v>15312</v>
      </c>
      <c r="L6" s="260">
        <f>SUM(L4:L5)</f>
        <v>28383</v>
      </c>
      <c r="M6" s="260">
        <f>SUM(M4:M5)</f>
        <v>17638</v>
      </c>
      <c r="N6" s="260">
        <f>SUM(N4:N5)</f>
        <v>11283</v>
      </c>
      <c r="O6" s="261">
        <f>SUM(O4:O5)</f>
        <v>166002</v>
      </c>
      <c r="P6" s="260"/>
      <c r="Q6" s="260">
        <f>SUM(Q4:Q5)</f>
        <v>37882</v>
      </c>
      <c r="R6" s="260">
        <f>SUM(R4:R5)</f>
        <v>0</v>
      </c>
      <c r="S6" s="260">
        <f>SUM(S4:S5)</f>
        <v>853</v>
      </c>
      <c r="T6" s="260">
        <f>SUM(T4:T5)</f>
        <v>70082</v>
      </c>
      <c r="U6" s="260">
        <f>SUM(U4:U5)</f>
        <v>7427</v>
      </c>
      <c r="V6" s="260">
        <f>SUM(V4:V5)</f>
        <v>12982</v>
      </c>
      <c r="W6" s="260">
        <f>SUM(W4:W5)</f>
        <v>891</v>
      </c>
      <c r="X6" s="260">
        <f>SUM(X4:X5)</f>
        <v>0</v>
      </c>
      <c r="Y6" s="260">
        <f>SUM(Y4:Y5)</f>
        <v>8016</v>
      </c>
      <c r="Z6" s="261">
        <f>SUM(Z4:Z5)</f>
        <v>138133</v>
      </c>
      <c r="AA6" s="261">
        <f>SUM(AA4:AA5)</f>
        <v>27869</v>
      </c>
      <c r="AB6" s="69"/>
      <c r="AC6" s="260">
        <f>SUM(AC4:AC5)</f>
        <v>690930</v>
      </c>
      <c r="AD6" s="260">
        <f>SUM(AD4:AD5)</f>
        <v>189150</v>
      </c>
      <c r="AE6" s="260">
        <f>SUM(AE4:AE5)</f>
        <v>162618</v>
      </c>
      <c r="AF6" s="260">
        <f>SUM(AF4:AF5)</f>
        <v>0</v>
      </c>
      <c r="AG6" s="261">
        <f>SUM(AG4:AG5)</f>
        <v>1042698</v>
      </c>
      <c r="AH6" s="260">
        <f>SUM(AH4:AH5)</f>
        <v>0</v>
      </c>
      <c r="AI6" s="261">
        <f>SUM(AI4:AI5)</f>
        <v>1042698</v>
      </c>
      <c r="AJ6" s="36"/>
      <c r="AK6" s="36"/>
      <c r="AL6" s="36"/>
    </row>
    <row r="7" spans="3:38" ht="15.75" customHeight="1">
      <c r="C7" s="288" t="s">
        <v>371</v>
      </c>
      <c r="E7" s="260">
        <v>58100</v>
      </c>
      <c r="F7" s="260">
        <v>500</v>
      </c>
      <c r="G7" s="260">
        <v>955</v>
      </c>
      <c r="H7" s="260">
        <v>0</v>
      </c>
      <c r="I7" s="260">
        <v>0</v>
      </c>
      <c r="J7" s="260">
        <v>2872</v>
      </c>
      <c r="K7" s="260">
        <v>23388</v>
      </c>
      <c r="L7" s="260">
        <v>25426</v>
      </c>
      <c r="M7" s="260">
        <v>21268</v>
      </c>
      <c r="N7" s="260">
        <v>6699</v>
      </c>
      <c r="O7" s="261">
        <v>139208</v>
      </c>
      <c r="P7" s="260"/>
      <c r="Q7" s="69">
        <v>52861</v>
      </c>
      <c r="R7" s="69">
        <v>7200</v>
      </c>
      <c r="S7" s="69">
        <v>5135</v>
      </c>
      <c r="T7" s="69">
        <v>40443</v>
      </c>
      <c r="U7" s="69">
        <v>4135</v>
      </c>
      <c r="V7" s="69">
        <v>13261</v>
      </c>
      <c r="W7" s="69">
        <v>2968</v>
      </c>
      <c r="X7" s="69">
        <v>0</v>
      </c>
      <c r="Y7" s="69">
        <v>1363</v>
      </c>
      <c r="Z7" s="25">
        <v>127366</v>
      </c>
      <c r="AA7" s="25">
        <v>11842</v>
      </c>
      <c r="AB7" s="69"/>
      <c r="AC7" s="69">
        <v>1435000</v>
      </c>
      <c r="AD7" s="69">
        <v>278800</v>
      </c>
      <c r="AE7" s="69">
        <v>411534</v>
      </c>
      <c r="AF7" s="69">
        <v>0</v>
      </c>
      <c r="AG7" s="25">
        <v>2125334</v>
      </c>
      <c r="AH7" s="69">
        <v>0</v>
      </c>
      <c r="AI7" s="25">
        <v>2125334</v>
      </c>
      <c r="AJ7" s="36"/>
      <c r="AK7" s="36"/>
      <c r="AL7" s="36"/>
    </row>
    <row r="8" spans="3:38" ht="15.75" customHeight="1">
      <c r="C8" s="72" t="s">
        <v>331</v>
      </c>
      <c r="E8" s="74">
        <f>+E6/E7</f>
        <v>1.009104991394148</v>
      </c>
      <c r="F8" s="74">
        <f>+F6/F7</f>
        <v>0.74</v>
      </c>
      <c r="G8" s="74">
        <f>+G6/G7</f>
        <v>15.064921465968586</v>
      </c>
      <c r="H8" s="74"/>
      <c r="I8" s="74"/>
      <c r="J8" s="74"/>
      <c r="K8" s="74">
        <f>+K6/K7</f>
        <v>0.6546947152385839</v>
      </c>
      <c r="L8" s="74">
        <f>+L6/L7</f>
        <v>1.1162982773538896</v>
      </c>
      <c r="M8" s="74">
        <f>+M6/M7</f>
        <v>0.8293210457024639</v>
      </c>
      <c r="N8" s="74">
        <f>+N6/N7</f>
        <v>1.6842812360053738</v>
      </c>
      <c r="O8" s="77">
        <f>+O6/O7</f>
        <v>1.192474570426987</v>
      </c>
      <c r="P8" s="24"/>
      <c r="Q8" s="74">
        <f>+Q6/Q7</f>
        <v>0.7166341915589943</v>
      </c>
      <c r="R8" s="74">
        <f>+R6/R7</f>
        <v>0</v>
      </c>
      <c r="S8" s="74">
        <f>+S6/S7</f>
        <v>0.16611489776046737</v>
      </c>
      <c r="T8" s="74">
        <f>+T6/T7</f>
        <v>1.7328585911035284</v>
      </c>
      <c r="U8" s="74">
        <f>+U6/U7</f>
        <v>1.7961305925030229</v>
      </c>
      <c r="V8" s="74">
        <f>+V6/V7</f>
        <v>0.9789608626800392</v>
      </c>
      <c r="W8" s="74">
        <f>+W6/W7</f>
        <v>0.3002021563342318</v>
      </c>
      <c r="X8" s="74"/>
      <c r="Y8" s="74">
        <f>+Y6/Y7</f>
        <v>5.881144534115921</v>
      </c>
      <c r="Z8" s="77">
        <f>+Z6/Z7</f>
        <v>1.0845359044014886</v>
      </c>
      <c r="AA8" s="77">
        <f>+AA6/AA7</f>
        <v>2.3534031413612566</v>
      </c>
      <c r="AB8" s="74"/>
      <c r="AC8" s="74">
        <f>+AC6/AC7</f>
        <v>0.4814843205574913</v>
      </c>
      <c r="AD8" s="74"/>
      <c r="AE8" s="74">
        <f>+AE6/AE7</f>
        <v>0.3951508259341877</v>
      </c>
      <c r="AF8" s="74"/>
      <c r="AG8" s="77">
        <f>+AG6/AG7</f>
        <v>0.4906043003123274</v>
      </c>
      <c r="AH8" s="74"/>
      <c r="AI8" s="77">
        <f>+AI6/AI7</f>
        <v>0.4906043003123274</v>
      </c>
      <c r="AJ8" s="36"/>
      <c r="AK8" s="36"/>
      <c r="AL8" s="36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</sheetData>
  <sheetProtection selectLockedCells="1" selectUnlockedCells="1"/>
  <mergeCells count="6">
    <mergeCell ref="A1:C1"/>
    <mergeCell ref="E1:Z1"/>
    <mergeCell ref="A2:C2"/>
    <mergeCell ref="E2:O2"/>
    <mergeCell ref="Q2:Z2"/>
    <mergeCell ref="AC2:AI2"/>
  </mergeCells>
  <printOptions horizontalCentered="1" verticalCentered="1"/>
  <pageMargins left="0.2" right="0.1798611111111111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workbookViewId="0" topLeftCell="A22">
      <selection activeCell="A17" sqref="A17"/>
    </sheetView>
  </sheetViews>
  <sheetFormatPr defaultColWidth="9.140625" defaultRowHeight="12.75"/>
  <cols>
    <col min="1" max="1" width="3.00390625" style="6" customWidth="1"/>
    <col min="2" max="2" width="6.00390625" style="6" customWidth="1"/>
    <col min="3" max="3" width="42.7109375" style="45" customWidth="1"/>
    <col min="4" max="4" width="3.28125" style="6" customWidth="1"/>
    <col min="5" max="5" width="11.28125" style="6" customWidth="1"/>
    <col min="6" max="7" width="10.28125" style="6" customWidth="1"/>
    <col min="8" max="8" width="9.28125" style="6" customWidth="1"/>
    <col min="9" max="10" width="10.28125" style="6" customWidth="1"/>
    <col min="11" max="14" width="11.28125" style="6" customWidth="1"/>
    <col min="15" max="15" width="14.28125" style="6" customWidth="1"/>
    <col min="16" max="16" width="2.28125" style="32" customWidth="1"/>
    <col min="17" max="24" width="10.57421875" style="10" customWidth="1"/>
    <col min="25" max="25" width="11.28125" style="10" customWidth="1"/>
    <col min="26" max="26" width="10.28125" style="10" customWidth="1"/>
    <col min="27" max="27" width="9.28125" style="10" customWidth="1"/>
    <col min="28" max="28" width="3.28125" style="10" customWidth="1"/>
    <col min="29" max="29" width="14.00390625" style="10" customWidth="1"/>
    <col min="30" max="31" width="12.7109375" style="10" customWidth="1"/>
    <col min="32" max="32" width="8.7109375" style="10" customWidth="1"/>
    <col min="33" max="33" width="14.00390625" style="10" customWidth="1"/>
    <col min="34" max="34" width="10.28125" style="10" customWidth="1"/>
    <col min="35" max="35" width="14.00390625" style="10" customWidth="1"/>
    <col min="36" max="16384" width="8.7109375" style="10" customWidth="1"/>
  </cols>
  <sheetData>
    <row r="1" spans="1:26" s="5" customFormat="1" ht="19.5" customHeight="1">
      <c r="A1" s="188" t="s">
        <v>366</v>
      </c>
      <c r="B1" s="188"/>
      <c r="C1" s="18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56" ht="20.25" customHeight="1">
      <c r="A2" s="295" t="s">
        <v>345</v>
      </c>
      <c r="B2" s="295"/>
      <c r="C2" s="295"/>
      <c r="D2"/>
      <c r="E2" s="241" t="s">
        <v>5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8"/>
      <c r="Q2" s="242" t="s">
        <v>6</v>
      </c>
      <c r="R2" s="242"/>
      <c r="S2" s="242"/>
      <c r="T2" s="242"/>
      <c r="U2" s="242"/>
      <c r="V2" s="242"/>
      <c r="W2" s="242"/>
      <c r="X2" s="242"/>
      <c r="Y2" s="242"/>
      <c r="Z2" s="242"/>
      <c r="AA2" s="9"/>
      <c r="AB2"/>
      <c r="AC2" s="243" t="s">
        <v>7</v>
      </c>
      <c r="AD2" s="243"/>
      <c r="AE2" s="243"/>
      <c r="AF2" s="243"/>
      <c r="AG2" s="243"/>
      <c r="AH2" s="243"/>
      <c r="AI2" s="243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8.75" customHeight="1">
      <c r="A3"/>
      <c r="B3"/>
      <c r="C3"/>
      <c r="D3"/>
      <c r="E3" s="13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379</v>
      </c>
      <c r="O3" s="16" t="s">
        <v>18</v>
      </c>
      <c r="P3" s="17"/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  <c r="AA3" s="16" t="s">
        <v>29</v>
      </c>
      <c r="AB3"/>
      <c r="AC3" s="14" t="s">
        <v>30</v>
      </c>
      <c r="AD3" s="247" t="s">
        <v>31</v>
      </c>
      <c r="AE3" s="14" t="s">
        <v>32</v>
      </c>
      <c r="AF3" s="247" t="s">
        <v>33</v>
      </c>
      <c r="AG3" s="16" t="s">
        <v>34</v>
      </c>
      <c r="AH3" s="247" t="s">
        <v>35</v>
      </c>
      <c r="AI3" s="16" t="s">
        <v>36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6">
        <v>1</v>
      </c>
      <c r="B4" s="6">
        <v>9598</v>
      </c>
      <c r="C4" s="45" t="s">
        <v>197</v>
      </c>
      <c r="D4" s="10"/>
      <c r="E4" s="202">
        <v>54018</v>
      </c>
      <c r="F4" s="199"/>
      <c r="G4" s="200">
        <v>1408</v>
      </c>
      <c r="H4" s="199"/>
      <c r="I4" s="200">
        <v>2083</v>
      </c>
      <c r="J4" s="199"/>
      <c r="K4" s="200">
        <v>15704</v>
      </c>
      <c r="L4" s="199"/>
      <c r="M4" s="200">
        <v>1602</v>
      </c>
      <c r="N4" s="199"/>
      <c r="O4" s="263">
        <f aca="true" t="shared" si="0" ref="O4:O24">SUM(E4:N4)</f>
        <v>74815</v>
      </c>
      <c r="P4" s="48"/>
      <c r="Q4" s="42">
        <v>15137</v>
      </c>
      <c r="R4" s="23"/>
      <c r="S4" s="42">
        <v>4552</v>
      </c>
      <c r="T4" s="23">
        <v>16078</v>
      </c>
      <c r="U4" s="42">
        <v>9721</v>
      </c>
      <c r="V4" s="23">
        <v>7131</v>
      </c>
      <c r="W4" s="42">
        <v>2208</v>
      </c>
      <c r="X4" s="23"/>
      <c r="Y4" s="42">
        <v>25000</v>
      </c>
      <c r="Z4" s="263">
        <f aca="true" t="shared" si="1" ref="Z4:Z24">SUM(Q4:Y4)</f>
        <v>79827</v>
      </c>
      <c r="AA4" s="89">
        <f aca="true" t="shared" si="2" ref="AA4:AA25">+O4-Z4</f>
        <v>-5012</v>
      </c>
      <c r="AB4" s="23"/>
      <c r="AC4" s="42">
        <v>1805000</v>
      </c>
      <c r="AD4" s="23">
        <v>80000</v>
      </c>
      <c r="AE4" s="42">
        <v>113367</v>
      </c>
      <c r="AF4" s="23"/>
      <c r="AG4" s="146">
        <f aca="true" t="shared" si="3" ref="AG4:AG24">SUM(AC4:AF4)</f>
        <v>1998367</v>
      </c>
      <c r="AH4" s="23"/>
      <c r="AI4" s="146">
        <f aca="true" t="shared" si="4" ref="AI4:AI25">+AG4-AH4</f>
        <v>1998367</v>
      </c>
      <c r="AJ4" s="36"/>
      <c r="AK4" s="36"/>
      <c r="AL4" s="36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 s="6">
        <f aca="true" t="shared" si="5" ref="A5:A24">+A4+1</f>
        <v>2</v>
      </c>
      <c r="B5" s="6">
        <v>9599</v>
      </c>
      <c r="C5" s="45" t="s">
        <v>198</v>
      </c>
      <c r="D5" s="10"/>
      <c r="E5" s="202">
        <v>71572</v>
      </c>
      <c r="F5" s="199"/>
      <c r="G5" s="200">
        <v>480</v>
      </c>
      <c r="H5" s="199"/>
      <c r="I5" s="200">
        <v>2917</v>
      </c>
      <c r="J5" s="199"/>
      <c r="K5" s="200">
        <v>21888</v>
      </c>
      <c r="L5" s="199">
        <v>9498</v>
      </c>
      <c r="M5" s="200">
        <v>2437</v>
      </c>
      <c r="N5" s="199"/>
      <c r="O5" s="263">
        <f t="shared" si="0"/>
        <v>108792</v>
      </c>
      <c r="P5" s="48"/>
      <c r="Q5" s="42">
        <v>53249</v>
      </c>
      <c r="R5" s="23"/>
      <c r="S5" s="42">
        <v>8596</v>
      </c>
      <c r="T5" s="23">
        <v>42077</v>
      </c>
      <c r="U5" s="42">
        <v>16573</v>
      </c>
      <c r="V5" s="23">
        <v>8201</v>
      </c>
      <c r="W5" s="42">
        <v>6413</v>
      </c>
      <c r="X5" s="23"/>
      <c r="Y5" s="42">
        <v>497</v>
      </c>
      <c r="Z5" s="263">
        <f t="shared" si="1"/>
        <v>135606</v>
      </c>
      <c r="AA5" s="89">
        <f t="shared" si="2"/>
        <v>-26814</v>
      </c>
      <c r="AB5" s="23"/>
      <c r="AC5" s="42">
        <v>2190000</v>
      </c>
      <c r="AD5" s="23"/>
      <c r="AE5" s="42">
        <v>176050</v>
      </c>
      <c r="AF5" s="23">
        <v>8014</v>
      </c>
      <c r="AG5" s="146">
        <f t="shared" si="3"/>
        <v>2374064</v>
      </c>
      <c r="AH5" s="23">
        <v>1844</v>
      </c>
      <c r="AI5" s="146">
        <f t="shared" si="4"/>
        <v>2372220</v>
      </c>
      <c r="AJ5" s="36"/>
      <c r="AK5" s="36"/>
      <c r="AL5" s="36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6">
        <f t="shared" si="5"/>
        <v>3</v>
      </c>
      <c r="B6" s="6">
        <v>9604</v>
      </c>
      <c r="C6" s="45" t="s">
        <v>199</v>
      </c>
      <c r="D6" s="10"/>
      <c r="E6" s="202">
        <v>101776</v>
      </c>
      <c r="F6" s="199">
        <v>917</v>
      </c>
      <c r="G6" s="200"/>
      <c r="H6" s="199"/>
      <c r="I6" s="200">
        <v>14000</v>
      </c>
      <c r="J6" s="199">
        <v>30000</v>
      </c>
      <c r="K6" s="200">
        <v>45093</v>
      </c>
      <c r="L6" s="199">
        <v>25742</v>
      </c>
      <c r="M6" s="200">
        <v>13912</v>
      </c>
      <c r="N6" s="199">
        <v>122</v>
      </c>
      <c r="O6" s="263">
        <f t="shared" si="0"/>
        <v>231562</v>
      </c>
      <c r="P6" s="48"/>
      <c r="Q6" s="42">
        <v>63997</v>
      </c>
      <c r="R6" s="23">
        <v>13200</v>
      </c>
      <c r="S6" s="42">
        <v>38420</v>
      </c>
      <c r="T6" s="23">
        <v>70392</v>
      </c>
      <c r="U6" s="42">
        <v>15242</v>
      </c>
      <c r="V6" s="23">
        <v>18737</v>
      </c>
      <c r="W6" s="42">
        <v>917</v>
      </c>
      <c r="X6" s="23"/>
      <c r="Y6" s="42"/>
      <c r="Z6" s="263">
        <f t="shared" si="1"/>
        <v>220905</v>
      </c>
      <c r="AA6" s="89">
        <f t="shared" si="2"/>
        <v>10657</v>
      </c>
      <c r="AB6" s="23"/>
      <c r="AC6" s="42">
        <v>2600000</v>
      </c>
      <c r="AD6" s="23">
        <v>615024</v>
      </c>
      <c r="AE6" s="42">
        <v>729591</v>
      </c>
      <c r="AF6" s="23">
        <v>4453</v>
      </c>
      <c r="AG6" s="146">
        <f t="shared" si="3"/>
        <v>3949068</v>
      </c>
      <c r="AH6" s="23">
        <v>13739</v>
      </c>
      <c r="AI6" s="146">
        <f t="shared" si="4"/>
        <v>3935329</v>
      </c>
      <c r="AJ6" s="36"/>
      <c r="AK6" s="36"/>
      <c r="AL6" s="3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 s="6">
        <f t="shared" si="5"/>
        <v>4</v>
      </c>
      <c r="B7" s="6">
        <v>9605</v>
      </c>
      <c r="C7" s="45" t="s">
        <v>200</v>
      </c>
      <c r="D7" s="10"/>
      <c r="E7" s="202">
        <v>8168</v>
      </c>
      <c r="F7" s="199"/>
      <c r="G7" s="200"/>
      <c r="H7" s="199"/>
      <c r="I7" s="200"/>
      <c r="J7" s="199">
        <v>1000</v>
      </c>
      <c r="K7" s="200">
        <v>31617</v>
      </c>
      <c r="L7" s="199">
        <v>10736</v>
      </c>
      <c r="M7" s="200">
        <v>2099</v>
      </c>
      <c r="N7" s="199"/>
      <c r="O7" s="263">
        <f t="shared" si="0"/>
        <v>53620</v>
      </c>
      <c r="P7" s="48"/>
      <c r="Q7" s="42">
        <v>28481</v>
      </c>
      <c r="R7" s="23"/>
      <c r="S7" s="42"/>
      <c r="T7" s="23">
        <v>17689</v>
      </c>
      <c r="U7" s="42">
        <v>3438</v>
      </c>
      <c r="V7" s="23">
        <v>3412</v>
      </c>
      <c r="W7" s="42"/>
      <c r="X7" s="23"/>
      <c r="Y7" s="42"/>
      <c r="Z7" s="263">
        <f t="shared" si="1"/>
        <v>53020</v>
      </c>
      <c r="AA7" s="89">
        <f t="shared" si="2"/>
        <v>600</v>
      </c>
      <c r="AB7" s="23"/>
      <c r="AC7" s="42">
        <v>1799000</v>
      </c>
      <c r="AD7" s="23">
        <v>1710</v>
      </c>
      <c r="AE7" s="42">
        <v>349918</v>
      </c>
      <c r="AF7" s="23"/>
      <c r="AG7" s="146">
        <f t="shared" si="3"/>
        <v>2150628</v>
      </c>
      <c r="AH7" s="23">
        <v>845</v>
      </c>
      <c r="AI7" s="146">
        <f t="shared" si="4"/>
        <v>2149783</v>
      </c>
      <c r="AJ7" s="36"/>
      <c r="AK7" s="36"/>
      <c r="AL7" s="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6">
        <f t="shared" si="5"/>
        <v>5</v>
      </c>
      <c r="B8" s="32">
        <v>9606</v>
      </c>
      <c r="C8" s="45" t="s">
        <v>201</v>
      </c>
      <c r="D8" s="10"/>
      <c r="E8" s="147">
        <v>422346</v>
      </c>
      <c r="F8" s="42"/>
      <c r="G8" s="23">
        <v>34398</v>
      </c>
      <c r="H8" s="42">
        <v>26280</v>
      </c>
      <c r="I8" s="23"/>
      <c r="J8" s="42">
        <v>1000</v>
      </c>
      <c r="K8" s="23">
        <v>47608</v>
      </c>
      <c r="L8" s="42">
        <v>4611</v>
      </c>
      <c r="M8" s="23"/>
      <c r="N8" s="42">
        <v>108</v>
      </c>
      <c r="O8" s="263">
        <f t="shared" si="0"/>
        <v>536351</v>
      </c>
      <c r="P8" s="48"/>
      <c r="Q8" s="42">
        <v>135048</v>
      </c>
      <c r="R8" s="23">
        <v>31200</v>
      </c>
      <c r="S8" s="42">
        <v>59868</v>
      </c>
      <c r="T8" s="23">
        <v>90564</v>
      </c>
      <c r="U8" s="42">
        <v>41141</v>
      </c>
      <c r="V8" s="23">
        <v>39952</v>
      </c>
      <c r="W8" s="42">
        <v>72323</v>
      </c>
      <c r="X8" s="23"/>
      <c r="Y8" s="42">
        <v>4696</v>
      </c>
      <c r="Z8" s="263">
        <f t="shared" si="1"/>
        <v>474792</v>
      </c>
      <c r="AA8" s="89">
        <f t="shared" si="2"/>
        <v>61559</v>
      </c>
      <c r="AB8" s="23"/>
      <c r="AC8" s="42">
        <v>3045000</v>
      </c>
      <c r="AD8" s="23"/>
      <c r="AE8" s="42">
        <v>151030</v>
      </c>
      <c r="AF8" s="23">
        <v>4600</v>
      </c>
      <c r="AG8" s="146">
        <f t="shared" si="3"/>
        <v>3200630</v>
      </c>
      <c r="AH8" s="23">
        <v>61078</v>
      </c>
      <c r="AI8" s="146">
        <f t="shared" si="4"/>
        <v>3139552</v>
      </c>
      <c r="AJ8" s="36"/>
      <c r="AK8" s="36"/>
      <c r="AL8" s="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6">
        <f t="shared" si="5"/>
        <v>6</v>
      </c>
      <c r="B9" s="32">
        <v>9606</v>
      </c>
      <c r="C9" s="45" t="s">
        <v>202</v>
      </c>
      <c r="D9" s="10"/>
      <c r="E9" s="147">
        <v>80910</v>
      </c>
      <c r="F9" s="42"/>
      <c r="G9" s="23">
        <v>60</v>
      </c>
      <c r="H9" s="42"/>
      <c r="I9" s="23"/>
      <c r="J9" s="42"/>
      <c r="K9" s="23">
        <v>6251</v>
      </c>
      <c r="L9" s="42">
        <v>35</v>
      </c>
      <c r="M9" s="23">
        <v>1255</v>
      </c>
      <c r="N9" s="42"/>
      <c r="O9" s="263">
        <f t="shared" si="0"/>
        <v>88511</v>
      </c>
      <c r="P9" s="48"/>
      <c r="Q9" s="42">
        <v>60790</v>
      </c>
      <c r="R9" s="23"/>
      <c r="S9" s="42">
        <v>444</v>
      </c>
      <c r="T9" s="23">
        <v>16912</v>
      </c>
      <c r="U9" s="42">
        <v>7341</v>
      </c>
      <c r="V9" s="23">
        <v>6982</v>
      </c>
      <c r="W9" s="42">
        <v>558</v>
      </c>
      <c r="X9" s="23"/>
      <c r="Y9" s="42"/>
      <c r="Z9" s="263">
        <f t="shared" si="1"/>
        <v>93027</v>
      </c>
      <c r="AA9" s="89">
        <f t="shared" si="2"/>
        <v>-4516</v>
      </c>
      <c r="AB9" s="23"/>
      <c r="AC9" s="42">
        <v>850000</v>
      </c>
      <c r="AD9" s="23"/>
      <c r="AE9" s="42">
        <v>15027</v>
      </c>
      <c r="AF9" s="23">
        <v>172</v>
      </c>
      <c r="AG9" s="146">
        <f t="shared" si="3"/>
        <v>865199</v>
      </c>
      <c r="AH9" s="23">
        <v>2789</v>
      </c>
      <c r="AI9" s="146">
        <f t="shared" si="4"/>
        <v>862410</v>
      </c>
      <c r="AJ9" s="36"/>
      <c r="AK9" s="36"/>
      <c r="AL9" s="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6">
        <f t="shared" si="5"/>
        <v>7</v>
      </c>
      <c r="B10" s="6">
        <v>9615</v>
      </c>
      <c r="C10" s="45" t="s">
        <v>203</v>
      </c>
      <c r="D10" s="10" t="s">
        <v>38</v>
      </c>
      <c r="E10" s="149">
        <v>80231</v>
      </c>
      <c r="F10" s="144"/>
      <c r="G10" s="29"/>
      <c r="H10" s="144"/>
      <c r="I10" s="29"/>
      <c r="J10" s="144">
        <v>38025</v>
      </c>
      <c r="K10" s="29">
        <v>8218</v>
      </c>
      <c r="L10" s="144"/>
      <c r="M10" s="29">
        <v>19991</v>
      </c>
      <c r="N10" s="144"/>
      <c r="O10" s="263">
        <f t="shared" si="0"/>
        <v>146465</v>
      </c>
      <c r="P10" s="48"/>
      <c r="Q10" s="144">
        <v>59411</v>
      </c>
      <c r="R10" s="29"/>
      <c r="S10" s="144">
        <v>45275</v>
      </c>
      <c r="T10" s="29">
        <v>40638</v>
      </c>
      <c r="U10" s="42">
        <v>2913</v>
      </c>
      <c r="V10" s="29">
        <v>16161</v>
      </c>
      <c r="W10" s="144">
        <v>22400</v>
      </c>
      <c r="X10" s="29"/>
      <c r="Y10" s="144"/>
      <c r="Z10" s="263">
        <f t="shared" si="1"/>
        <v>186798</v>
      </c>
      <c r="AA10" s="89">
        <f t="shared" si="2"/>
        <v>-40333</v>
      </c>
      <c r="AB10" s="23"/>
      <c r="AC10" s="42">
        <v>3990000</v>
      </c>
      <c r="AD10" s="23">
        <v>28454</v>
      </c>
      <c r="AE10" s="42">
        <v>911133</v>
      </c>
      <c r="AF10" s="23"/>
      <c r="AG10" s="146">
        <f t="shared" si="3"/>
        <v>4929587</v>
      </c>
      <c r="AH10" s="23">
        <v>8820</v>
      </c>
      <c r="AI10" s="146">
        <f t="shared" si="4"/>
        <v>4920767</v>
      </c>
      <c r="AJ10" s="36"/>
      <c r="AK10" s="36"/>
      <c r="AL10" s="36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 s="6">
        <f t="shared" si="5"/>
        <v>8</v>
      </c>
      <c r="B11" s="6">
        <v>9612</v>
      </c>
      <c r="C11" s="45" t="s">
        <v>204</v>
      </c>
      <c r="D11" s="10" t="s">
        <v>38</v>
      </c>
      <c r="E11" s="149">
        <v>15588</v>
      </c>
      <c r="F11" s="144"/>
      <c r="G11" s="29"/>
      <c r="H11" s="144"/>
      <c r="I11" s="29">
        <v>30078</v>
      </c>
      <c r="J11" s="144"/>
      <c r="K11" s="29">
        <v>8089</v>
      </c>
      <c r="L11" s="144">
        <v>6614</v>
      </c>
      <c r="M11" s="29">
        <v>3477</v>
      </c>
      <c r="N11" s="144"/>
      <c r="O11" s="263">
        <f t="shared" si="0"/>
        <v>63846</v>
      </c>
      <c r="P11" s="48"/>
      <c r="Q11" s="144">
        <v>57323</v>
      </c>
      <c r="R11" s="29"/>
      <c r="S11" s="144"/>
      <c r="T11" s="29">
        <v>7409</v>
      </c>
      <c r="U11" s="42">
        <v>3283</v>
      </c>
      <c r="V11" s="29">
        <v>3684</v>
      </c>
      <c r="W11" s="144"/>
      <c r="X11" s="29"/>
      <c r="Y11" s="144"/>
      <c r="Z11" s="263">
        <f t="shared" si="1"/>
        <v>71699</v>
      </c>
      <c r="AA11" s="89">
        <f t="shared" si="2"/>
        <v>-7853</v>
      </c>
      <c r="AB11" s="23"/>
      <c r="AC11" s="42">
        <v>122100</v>
      </c>
      <c r="AD11" s="23"/>
      <c r="AE11" s="42">
        <v>27633</v>
      </c>
      <c r="AF11" s="23"/>
      <c r="AG11" s="146">
        <f t="shared" si="3"/>
        <v>149733</v>
      </c>
      <c r="AH11" s="23">
        <v>470</v>
      </c>
      <c r="AI11" s="146">
        <f t="shared" si="4"/>
        <v>149263</v>
      </c>
      <c r="AJ11" s="36"/>
      <c r="AK11" s="36"/>
      <c r="AL11" s="36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customHeight="1">
      <c r="A12" s="6">
        <f t="shared" si="5"/>
        <v>9</v>
      </c>
      <c r="B12" s="6">
        <v>9907</v>
      </c>
      <c r="C12" s="45" t="s">
        <v>205</v>
      </c>
      <c r="D12" s="10" t="s">
        <v>38</v>
      </c>
      <c r="E12" s="149">
        <v>37517</v>
      </c>
      <c r="F12" s="144"/>
      <c r="G12" s="29"/>
      <c r="H12" s="144"/>
      <c r="I12" s="29">
        <v>1000</v>
      </c>
      <c r="J12" s="144"/>
      <c r="K12" s="29"/>
      <c r="L12" s="144">
        <v>32294</v>
      </c>
      <c r="M12" s="29"/>
      <c r="N12" s="144">
        <v>40</v>
      </c>
      <c r="O12" s="263">
        <f t="shared" si="0"/>
        <v>70851</v>
      </c>
      <c r="P12" s="48"/>
      <c r="Q12" s="144">
        <v>17998</v>
      </c>
      <c r="R12" s="29"/>
      <c r="S12" s="144"/>
      <c r="T12" s="29">
        <v>3620</v>
      </c>
      <c r="U12" s="144">
        <v>2651</v>
      </c>
      <c r="V12" s="29">
        <v>3955</v>
      </c>
      <c r="W12" s="144">
        <v>7557</v>
      </c>
      <c r="X12" s="29"/>
      <c r="Y12" s="144"/>
      <c r="Z12" s="263">
        <f t="shared" si="1"/>
        <v>35781</v>
      </c>
      <c r="AA12" s="89">
        <f t="shared" si="2"/>
        <v>35070</v>
      </c>
      <c r="AB12" s="23"/>
      <c r="AC12" s="42"/>
      <c r="AD12" s="23"/>
      <c r="AE12" s="42">
        <v>678431</v>
      </c>
      <c r="AF12" s="23"/>
      <c r="AG12" s="146">
        <f t="shared" si="3"/>
        <v>678431</v>
      </c>
      <c r="AH12" s="23">
        <v>120</v>
      </c>
      <c r="AI12" s="146">
        <f t="shared" si="4"/>
        <v>678311</v>
      </c>
      <c r="AJ12" s="36"/>
      <c r="AK12" s="36"/>
      <c r="AL12" s="36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customHeight="1">
      <c r="A13" s="6">
        <f t="shared" si="5"/>
        <v>10</v>
      </c>
      <c r="B13" s="6">
        <v>9614</v>
      </c>
      <c r="C13" s="45" t="s">
        <v>206</v>
      </c>
      <c r="D13" s="10"/>
      <c r="E13" s="202">
        <v>110041</v>
      </c>
      <c r="F13" s="199">
        <v>8506</v>
      </c>
      <c r="G13" s="200"/>
      <c r="H13" s="199"/>
      <c r="I13" s="200"/>
      <c r="J13" s="199">
        <v>12000</v>
      </c>
      <c r="K13" s="200">
        <v>10475</v>
      </c>
      <c r="L13" s="199">
        <v>8210</v>
      </c>
      <c r="M13" s="200">
        <v>8339</v>
      </c>
      <c r="N13" s="199"/>
      <c r="O13" s="263">
        <f t="shared" si="0"/>
        <v>157571</v>
      </c>
      <c r="P13" s="48"/>
      <c r="Q13" s="42">
        <v>72553</v>
      </c>
      <c r="R13" s="23"/>
      <c r="S13" s="42">
        <v>19213</v>
      </c>
      <c r="T13" s="23">
        <v>31394</v>
      </c>
      <c r="U13" s="42">
        <v>25911</v>
      </c>
      <c r="V13" s="23">
        <v>14348</v>
      </c>
      <c r="W13" s="42">
        <v>5980</v>
      </c>
      <c r="X13" s="23"/>
      <c r="Y13" s="42"/>
      <c r="Z13" s="263">
        <f t="shared" si="1"/>
        <v>169399</v>
      </c>
      <c r="AA13" s="89">
        <f t="shared" si="2"/>
        <v>-11828</v>
      </c>
      <c r="AB13" s="23"/>
      <c r="AC13" s="42">
        <v>1091238</v>
      </c>
      <c r="AD13" s="23">
        <v>35461</v>
      </c>
      <c r="AE13" s="42">
        <v>191841</v>
      </c>
      <c r="AF13" s="23">
        <v>3025</v>
      </c>
      <c r="AG13" s="146">
        <f t="shared" si="3"/>
        <v>1321565</v>
      </c>
      <c r="AH13" s="23">
        <v>4532</v>
      </c>
      <c r="AI13" s="146">
        <f t="shared" si="4"/>
        <v>1317033</v>
      </c>
      <c r="AJ13" s="36"/>
      <c r="AK13" s="36"/>
      <c r="AL13" s="36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6">
        <f t="shared" si="5"/>
        <v>11</v>
      </c>
      <c r="B14" s="6">
        <v>9618</v>
      </c>
      <c r="C14" s="45" t="s">
        <v>207</v>
      </c>
      <c r="D14" s="10" t="s">
        <v>38</v>
      </c>
      <c r="E14" s="149">
        <v>86775</v>
      </c>
      <c r="F14" s="144"/>
      <c r="G14" s="29"/>
      <c r="H14" s="144">
        <v>20000</v>
      </c>
      <c r="I14" s="29"/>
      <c r="J14" s="144"/>
      <c r="K14" s="29">
        <v>7806</v>
      </c>
      <c r="L14" s="144">
        <v>3047</v>
      </c>
      <c r="M14" s="29"/>
      <c r="N14" s="144">
        <v>3327</v>
      </c>
      <c r="O14" s="263">
        <f t="shared" si="0"/>
        <v>120955</v>
      </c>
      <c r="P14" s="48"/>
      <c r="Q14" s="144">
        <v>49769</v>
      </c>
      <c r="R14" s="29">
        <v>3052</v>
      </c>
      <c r="S14" s="144"/>
      <c r="T14" s="29">
        <v>19907</v>
      </c>
      <c r="U14" s="42">
        <v>5645</v>
      </c>
      <c r="V14" s="29">
        <v>5892</v>
      </c>
      <c r="W14" s="144"/>
      <c r="X14" s="29"/>
      <c r="Y14" s="144">
        <v>2318</v>
      </c>
      <c r="Z14" s="263">
        <f t="shared" si="1"/>
        <v>86583</v>
      </c>
      <c r="AA14" s="89">
        <f t="shared" si="2"/>
        <v>34372</v>
      </c>
      <c r="AB14" s="23"/>
      <c r="AC14" s="42">
        <v>1854320</v>
      </c>
      <c r="AD14" s="23">
        <v>35354</v>
      </c>
      <c r="AE14" s="42">
        <v>86052</v>
      </c>
      <c r="AF14" s="23"/>
      <c r="AG14" s="146">
        <f t="shared" si="3"/>
        <v>1975726</v>
      </c>
      <c r="AH14" s="23"/>
      <c r="AI14" s="146">
        <f t="shared" si="4"/>
        <v>1975726</v>
      </c>
      <c r="AJ14" s="36"/>
      <c r="AK14" s="36"/>
      <c r="AL14" s="36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>
      <c r="A15" s="6">
        <f t="shared" si="5"/>
        <v>12</v>
      </c>
      <c r="B15" s="6">
        <v>9619</v>
      </c>
      <c r="C15" s="45" t="s">
        <v>208</v>
      </c>
      <c r="D15" s="10"/>
      <c r="E15" s="202">
        <v>176314</v>
      </c>
      <c r="F15" s="199"/>
      <c r="G15" s="200">
        <v>531</v>
      </c>
      <c r="H15" s="199"/>
      <c r="I15" s="200"/>
      <c r="J15" s="199"/>
      <c r="K15" s="200">
        <v>23918</v>
      </c>
      <c r="L15" s="199">
        <v>81149</v>
      </c>
      <c r="M15" s="200">
        <v>1608</v>
      </c>
      <c r="N15" s="199"/>
      <c r="O15" s="263">
        <f t="shared" si="0"/>
        <v>283520</v>
      </c>
      <c r="P15" s="48"/>
      <c r="Q15" s="42">
        <v>72569</v>
      </c>
      <c r="R15" s="23">
        <v>3635</v>
      </c>
      <c r="S15" s="42">
        <v>59144</v>
      </c>
      <c r="T15" s="23">
        <v>30113</v>
      </c>
      <c r="U15" s="42">
        <v>22525</v>
      </c>
      <c r="V15" s="23">
        <v>20233</v>
      </c>
      <c r="W15" s="42">
        <v>20398</v>
      </c>
      <c r="X15" s="23"/>
      <c r="Y15" s="42"/>
      <c r="Z15" s="263">
        <f t="shared" si="1"/>
        <v>228617</v>
      </c>
      <c r="AA15" s="89">
        <f t="shared" si="2"/>
        <v>54903</v>
      </c>
      <c r="AB15" s="23"/>
      <c r="AC15" s="42">
        <v>2062705</v>
      </c>
      <c r="AD15" s="23">
        <v>15077</v>
      </c>
      <c r="AE15" s="42">
        <v>1630805</v>
      </c>
      <c r="AF15" s="23">
        <v>19958</v>
      </c>
      <c r="AG15" s="146">
        <f t="shared" si="3"/>
        <v>3728545</v>
      </c>
      <c r="AH15" s="23">
        <v>17872</v>
      </c>
      <c r="AI15" s="146">
        <f t="shared" si="4"/>
        <v>3710673</v>
      </c>
      <c r="AJ15" s="36"/>
      <c r="AK15" s="36"/>
      <c r="AL15" s="36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>
      <c r="A16" s="6">
        <f t="shared" si="5"/>
        <v>13</v>
      </c>
      <c r="B16" s="6">
        <v>9616</v>
      </c>
      <c r="C16" s="56" t="s">
        <v>209</v>
      </c>
      <c r="D16" s="10" t="s">
        <v>38</v>
      </c>
      <c r="E16" s="149">
        <v>103788</v>
      </c>
      <c r="F16" s="144"/>
      <c r="G16" s="29"/>
      <c r="H16" s="144">
        <v>91187</v>
      </c>
      <c r="I16" s="29"/>
      <c r="J16" s="144">
        <v>71793</v>
      </c>
      <c r="K16" s="29">
        <v>4354</v>
      </c>
      <c r="L16" s="144"/>
      <c r="M16" s="29">
        <v>7812</v>
      </c>
      <c r="N16" s="144"/>
      <c r="O16" s="263">
        <f t="shared" si="0"/>
        <v>278934</v>
      </c>
      <c r="P16" s="48"/>
      <c r="Q16" s="144">
        <v>51929</v>
      </c>
      <c r="R16" s="29">
        <v>4190</v>
      </c>
      <c r="S16" s="144"/>
      <c r="T16" s="29"/>
      <c r="U16" s="42"/>
      <c r="V16" s="29">
        <v>23409</v>
      </c>
      <c r="W16" s="144">
        <v>19350</v>
      </c>
      <c r="X16" s="29"/>
      <c r="Y16" s="144"/>
      <c r="Z16" s="263">
        <f t="shared" si="1"/>
        <v>98878</v>
      </c>
      <c r="AA16" s="89">
        <f t="shared" si="2"/>
        <v>180056</v>
      </c>
      <c r="AB16" s="23"/>
      <c r="AC16" s="42">
        <v>2905000</v>
      </c>
      <c r="AD16" s="23"/>
      <c r="AE16" s="42">
        <v>151334</v>
      </c>
      <c r="AF16" s="23"/>
      <c r="AG16" s="146">
        <f t="shared" si="3"/>
        <v>3056334</v>
      </c>
      <c r="AH16" s="23"/>
      <c r="AI16" s="146">
        <f t="shared" si="4"/>
        <v>3056334</v>
      </c>
      <c r="AJ16" s="36"/>
      <c r="AK16" s="36"/>
      <c r="AL16" s="3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 s="6">
        <f t="shared" si="5"/>
        <v>14</v>
      </c>
      <c r="B17" s="6">
        <v>9620</v>
      </c>
      <c r="C17" s="45" t="s">
        <v>210</v>
      </c>
      <c r="D17" s="10"/>
      <c r="E17" s="202">
        <v>8532</v>
      </c>
      <c r="F17" s="199"/>
      <c r="G17" s="200"/>
      <c r="H17" s="199"/>
      <c r="I17" s="200">
        <v>6000</v>
      </c>
      <c r="J17" s="199"/>
      <c r="K17" s="200">
        <v>6035</v>
      </c>
      <c r="L17" s="199">
        <v>5189</v>
      </c>
      <c r="M17" s="200">
        <v>1808</v>
      </c>
      <c r="N17" s="199">
        <v>259</v>
      </c>
      <c r="O17" s="263">
        <f t="shared" si="0"/>
        <v>27823</v>
      </c>
      <c r="P17" s="48"/>
      <c r="Q17" s="42">
        <v>10777</v>
      </c>
      <c r="R17" s="23"/>
      <c r="S17" s="42">
        <v>662</v>
      </c>
      <c r="T17" s="23">
        <v>7636</v>
      </c>
      <c r="U17" s="42">
        <v>3012</v>
      </c>
      <c r="V17" s="23">
        <v>2138</v>
      </c>
      <c r="W17" s="42">
        <v>7020</v>
      </c>
      <c r="X17" s="23"/>
      <c r="Y17" s="42">
        <v>1363</v>
      </c>
      <c r="Z17" s="263">
        <f t="shared" si="1"/>
        <v>32608</v>
      </c>
      <c r="AA17" s="89">
        <f t="shared" si="2"/>
        <v>-4785</v>
      </c>
      <c r="AB17" s="23"/>
      <c r="AC17" s="42"/>
      <c r="AD17" s="23">
        <v>610</v>
      </c>
      <c r="AE17" s="42">
        <v>105975</v>
      </c>
      <c r="AF17" s="23"/>
      <c r="AG17" s="146">
        <f t="shared" si="3"/>
        <v>106585</v>
      </c>
      <c r="AH17" s="23">
        <v>271</v>
      </c>
      <c r="AI17" s="146">
        <f t="shared" si="4"/>
        <v>106314</v>
      </c>
      <c r="AJ17" s="36" t="s">
        <v>211</v>
      </c>
      <c r="AK17" s="36"/>
      <c r="AL17" s="36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6">
        <f t="shared" si="5"/>
        <v>15</v>
      </c>
      <c r="B18" s="6">
        <v>9622</v>
      </c>
      <c r="C18" s="45" t="s">
        <v>212</v>
      </c>
      <c r="D18" s="10"/>
      <c r="E18" s="202">
        <v>20996</v>
      </c>
      <c r="F18" s="199">
        <v>440</v>
      </c>
      <c r="G18" s="200">
        <v>2885</v>
      </c>
      <c r="H18" s="199"/>
      <c r="I18" s="200">
        <v>7000</v>
      </c>
      <c r="J18" s="199">
        <v>1000</v>
      </c>
      <c r="K18" s="200">
        <v>23047</v>
      </c>
      <c r="L18" s="199">
        <v>41771</v>
      </c>
      <c r="M18" s="200">
        <v>1726</v>
      </c>
      <c r="N18" s="199"/>
      <c r="O18" s="263">
        <f t="shared" si="0"/>
        <v>98865</v>
      </c>
      <c r="P18" s="48"/>
      <c r="Q18" s="42"/>
      <c r="R18" s="23"/>
      <c r="S18" s="42">
        <v>44320</v>
      </c>
      <c r="T18" s="23">
        <v>39166</v>
      </c>
      <c r="U18" s="42">
        <v>14286</v>
      </c>
      <c r="V18" s="23">
        <v>6347</v>
      </c>
      <c r="W18" s="42">
        <v>1240</v>
      </c>
      <c r="X18" s="23"/>
      <c r="Y18" s="42">
        <v>8522</v>
      </c>
      <c r="Z18" s="263">
        <f t="shared" si="1"/>
        <v>113881</v>
      </c>
      <c r="AA18" s="89">
        <f t="shared" si="2"/>
        <v>-15016</v>
      </c>
      <c r="AB18" s="23"/>
      <c r="AC18" s="42">
        <v>2000000</v>
      </c>
      <c r="AD18" s="23"/>
      <c r="AE18" s="42">
        <v>825505</v>
      </c>
      <c r="AF18" s="23">
        <v>2946</v>
      </c>
      <c r="AG18" s="146">
        <f t="shared" si="3"/>
        <v>2828451</v>
      </c>
      <c r="AH18" s="23">
        <v>20279</v>
      </c>
      <c r="AI18" s="146">
        <f t="shared" si="4"/>
        <v>2808172</v>
      </c>
      <c r="AJ18" s="36"/>
      <c r="AK18" s="36"/>
      <c r="AL18" s="36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6">
        <f t="shared" si="5"/>
        <v>16</v>
      </c>
      <c r="B19" s="6">
        <v>9623</v>
      </c>
      <c r="C19" s="45" t="s">
        <v>213</v>
      </c>
      <c r="D19" s="10"/>
      <c r="E19" s="149">
        <v>75312</v>
      </c>
      <c r="F19" s="144">
        <v>2506</v>
      </c>
      <c r="G19" s="29"/>
      <c r="H19" s="144"/>
      <c r="I19" s="29"/>
      <c r="J19" s="144"/>
      <c r="K19" s="29">
        <v>6506</v>
      </c>
      <c r="L19" s="144">
        <v>5341</v>
      </c>
      <c r="M19" s="29">
        <v>20355</v>
      </c>
      <c r="N19" s="144"/>
      <c r="O19" s="263">
        <f t="shared" si="0"/>
        <v>110020</v>
      </c>
      <c r="P19" s="48"/>
      <c r="Q19" s="144">
        <v>59457</v>
      </c>
      <c r="R19" s="29"/>
      <c r="S19" s="144">
        <v>4380</v>
      </c>
      <c r="T19" s="29">
        <v>20212</v>
      </c>
      <c r="U19" s="42">
        <v>8588</v>
      </c>
      <c r="V19" s="23">
        <v>16194</v>
      </c>
      <c r="W19" s="42">
        <v>3455</v>
      </c>
      <c r="X19" s="23"/>
      <c r="Y19" s="42"/>
      <c r="Z19" s="263">
        <f t="shared" si="1"/>
        <v>112286</v>
      </c>
      <c r="AA19" s="89">
        <f t="shared" si="2"/>
        <v>-2266</v>
      </c>
      <c r="AB19" s="23"/>
      <c r="AC19" s="42">
        <v>1240000</v>
      </c>
      <c r="AD19" s="23"/>
      <c r="AE19" s="42">
        <v>109368</v>
      </c>
      <c r="AF19" s="23">
        <v>1458</v>
      </c>
      <c r="AG19" s="146">
        <f t="shared" si="3"/>
        <v>1350826</v>
      </c>
      <c r="AH19" s="23">
        <v>1665</v>
      </c>
      <c r="AI19" s="146">
        <f t="shared" si="4"/>
        <v>1349161</v>
      </c>
      <c r="AJ19" s="36"/>
      <c r="AK19" s="36"/>
      <c r="AL19" s="36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38" s="31" customFormat="1" ht="15.75" customHeight="1">
      <c r="A20" s="6">
        <f t="shared" si="5"/>
        <v>17</v>
      </c>
      <c r="B20" s="32">
        <v>9627</v>
      </c>
      <c r="C20" s="45" t="s">
        <v>214</v>
      </c>
      <c r="D20" s="10"/>
      <c r="E20" s="149">
        <v>38408</v>
      </c>
      <c r="F20" s="144">
        <v>426</v>
      </c>
      <c r="G20" s="29">
        <v>20085</v>
      </c>
      <c r="H20" s="144"/>
      <c r="I20" s="29"/>
      <c r="J20" s="144"/>
      <c r="K20" s="29">
        <v>1040</v>
      </c>
      <c r="L20" s="144">
        <v>26377</v>
      </c>
      <c r="M20" s="29">
        <v>15315</v>
      </c>
      <c r="N20" s="144"/>
      <c r="O20" s="263">
        <f t="shared" si="0"/>
        <v>101651</v>
      </c>
      <c r="P20" s="48"/>
      <c r="Q20" s="144">
        <v>55248</v>
      </c>
      <c r="R20" s="29">
        <v>15600</v>
      </c>
      <c r="S20" s="144">
        <v>432</v>
      </c>
      <c r="T20" s="23">
        <v>6976</v>
      </c>
      <c r="U20" s="144">
        <v>2382</v>
      </c>
      <c r="V20" s="48">
        <v>6852</v>
      </c>
      <c r="W20" s="296">
        <v>14376</v>
      </c>
      <c r="X20" s="48"/>
      <c r="Y20" s="296">
        <v>192</v>
      </c>
      <c r="Z20" s="263">
        <f t="shared" si="1"/>
        <v>102058</v>
      </c>
      <c r="AA20" s="89">
        <f t="shared" si="2"/>
        <v>-407</v>
      </c>
      <c r="AB20" s="23"/>
      <c r="AC20" s="42">
        <v>967797</v>
      </c>
      <c r="AD20" s="23">
        <v>75420</v>
      </c>
      <c r="AE20" s="42">
        <v>284936</v>
      </c>
      <c r="AF20" s="23"/>
      <c r="AG20" s="146">
        <f t="shared" si="3"/>
        <v>1328153</v>
      </c>
      <c r="AH20" s="23"/>
      <c r="AI20" s="146">
        <f t="shared" si="4"/>
        <v>1328153</v>
      </c>
      <c r="AJ20" s="36"/>
      <c r="AK20" s="36"/>
      <c r="AL20" s="36"/>
    </row>
    <row r="21" spans="1:38" s="10" customFormat="1" ht="15.75" customHeight="1">
      <c r="A21" s="6">
        <f t="shared" si="5"/>
        <v>18</v>
      </c>
      <c r="B21" s="6">
        <v>9629</v>
      </c>
      <c r="C21" s="45" t="s">
        <v>215</v>
      </c>
      <c r="E21" s="149">
        <v>92797</v>
      </c>
      <c r="F21" s="144"/>
      <c r="G21" s="29">
        <v>808</v>
      </c>
      <c r="H21" s="144"/>
      <c r="I21" s="29">
        <v>14098</v>
      </c>
      <c r="J21" s="144"/>
      <c r="K21" s="29">
        <v>32670</v>
      </c>
      <c r="L21" s="144">
        <v>14898</v>
      </c>
      <c r="M21" s="29">
        <v>20346</v>
      </c>
      <c r="N21" s="144"/>
      <c r="O21" s="263">
        <f t="shared" si="0"/>
        <v>175617</v>
      </c>
      <c r="P21" s="48"/>
      <c r="Q21" s="144">
        <v>54915</v>
      </c>
      <c r="R21" s="29">
        <v>20800</v>
      </c>
      <c r="S21" s="144">
        <v>41196</v>
      </c>
      <c r="T21" s="29">
        <v>29569</v>
      </c>
      <c r="U21" s="42">
        <v>13858</v>
      </c>
      <c r="V21" s="23">
        <v>11138</v>
      </c>
      <c r="W21" s="42">
        <v>8463</v>
      </c>
      <c r="X21" s="23"/>
      <c r="Y21" s="42"/>
      <c r="Z21" s="263">
        <f t="shared" si="1"/>
        <v>179939</v>
      </c>
      <c r="AA21" s="89">
        <f t="shared" si="2"/>
        <v>-4322</v>
      </c>
      <c r="AB21" s="23"/>
      <c r="AC21" s="42">
        <v>1813411</v>
      </c>
      <c r="AD21" s="23">
        <v>1910</v>
      </c>
      <c r="AE21" s="42">
        <v>309772</v>
      </c>
      <c r="AF21" s="23">
        <v>6339</v>
      </c>
      <c r="AG21" s="146">
        <f t="shared" si="3"/>
        <v>2131432</v>
      </c>
      <c r="AH21" s="23">
        <v>23758</v>
      </c>
      <c r="AI21" s="146">
        <f t="shared" si="4"/>
        <v>2107674</v>
      </c>
      <c r="AJ21" s="36"/>
      <c r="AK21" s="36"/>
      <c r="AL21" s="36"/>
    </row>
    <row r="22" spans="1:38" ht="15.75" customHeight="1">
      <c r="A22" s="6">
        <f t="shared" si="5"/>
        <v>19</v>
      </c>
      <c r="B22" s="6">
        <v>9632</v>
      </c>
      <c r="C22" s="45" t="s">
        <v>216</v>
      </c>
      <c r="D22" s="10" t="s">
        <v>38</v>
      </c>
      <c r="E22" s="149">
        <v>67206</v>
      </c>
      <c r="F22" s="144"/>
      <c r="G22" s="29"/>
      <c r="H22" s="144"/>
      <c r="I22" s="29">
        <v>70000</v>
      </c>
      <c r="J22" s="144"/>
      <c r="K22" s="29">
        <v>14305</v>
      </c>
      <c r="L22" s="144">
        <v>105478</v>
      </c>
      <c r="M22" s="29">
        <v>53895</v>
      </c>
      <c r="N22" s="144"/>
      <c r="O22" s="263">
        <f t="shared" si="0"/>
        <v>310884</v>
      </c>
      <c r="P22" s="48"/>
      <c r="Q22" s="144">
        <v>113654</v>
      </c>
      <c r="R22" s="29"/>
      <c r="S22" s="144">
        <v>56828</v>
      </c>
      <c r="T22" s="29">
        <v>70024</v>
      </c>
      <c r="U22" s="144">
        <v>65491</v>
      </c>
      <c r="V22" s="29">
        <v>10289</v>
      </c>
      <c r="W22" s="144">
        <v>1300</v>
      </c>
      <c r="X22" s="29"/>
      <c r="Y22" s="144"/>
      <c r="Z22" s="263">
        <f t="shared" si="1"/>
        <v>317586</v>
      </c>
      <c r="AA22" s="89">
        <f t="shared" si="2"/>
        <v>-6702</v>
      </c>
      <c r="AB22" s="23"/>
      <c r="AC22" s="42">
        <v>5907372</v>
      </c>
      <c r="AD22" s="23">
        <v>36394</v>
      </c>
      <c r="AE22" s="42">
        <v>2316746</v>
      </c>
      <c r="AF22" s="23">
        <v>19759</v>
      </c>
      <c r="AG22" s="146">
        <f t="shared" si="3"/>
        <v>8280271</v>
      </c>
      <c r="AH22" s="23">
        <v>31923</v>
      </c>
      <c r="AI22" s="146">
        <f t="shared" si="4"/>
        <v>8248348</v>
      </c>
      <c r="AJ22" s="36"/>
      <c r="AK22" s="36"/>
      <c r="AL22" s="36"/>
    </row>
    <row r="23" spans="1:38" s="10" customFormat="1" ht="15.75" customHeight="1">
      <c r="A23" s="6">
        <f t="shared" si="5"/>
        <v>20</v>
      </c>
      <c r="B23" s="6">
        <v>9633</v>
      </c>
      <c r="C23" s="45" t="s">
        <v>217</v>
      </c>
      <c r="E23" s="202">
        <v>145059</v>
      </c>
      <c r="F23" s="199">
        <v>10512</v>
      </c>
      <c r="G23" s="200">
        <v>10096</v>
      </c>
      <c r="H23" s="199"/>
      <c r="I23" s="200"/>
      <c r="J23" s="199">
        <v>2500</v>
      </c>
      <c r="K23" s="200">
        <v>177614</v>
      </c>
      <c r="L23" s="199">
        <v>983250</v>
      </c>
      <c r="M23" s="200">
        <v>3476</v>
      </c>
      <c r="N23" s="199">
        <v>827</v>
      </c>
      <c r="O23" s="263">
        <f t="shared" si="0"/>
        <v>1333334</v>
      </c>
      <c r="P23" s="48"/>
      <c r="Q23" s="42">
        <v>102666</v>
      </c>
      <c r="R23" s="23">
        <v>52828</v>
      </c>
      <c r="S23" s="42">
        <v>320399</v>
      </c>
      <c r="T23" s="23">
        <v>135605</v>
      </c>
      <c r="U23" s="42">
        <v>216578</v>
      </c>
      <c r="V23" s="23">
        <v>95393</v>
      </c>
      <c r="W23" s="42">
        <v>179009</v>
      </c>
      <c r="X23" s="23">
        <v>21301</v>
      </c>
      <c r="Y23" s="42"/>
      <c r="Z23" s="263">
        <f t="shared" si="1"/>
        <v>1123779</v>
      </c>
      <c r="AA23" s="89">
        <f t="shared" si="2"/>
        <v>209555</v>
      </c>
      <c r="AB23" s="23"/>
      <c r="AC23" s="42">
        <v>7814170</v>
      </c>
      <c r="AD23" s="23">
        <v>62437</v>
      </c>
      <c r="AE23" s="42">
        <v>16224245</v>
      </c>
      <c r="AF23" s="23">
        <v>118619</v>
      </c>
      <c r="AG23" s="146">
        <f t="shared" si="3"/>
        <v>24219471</v>
      </c>
      <c r="AH23" s="23">
        <v>130720</v>
      </c>
      <c r="AI23" s="146">
        <f t="shared" si="4"/>
        <v>24088751</v>
      </c>
      <c r="AJ23" s="36"/>
      <c r="AK23" s="36"/>
      <c r="AL23" s="36"/>
    </row>
    <row r="24" spans="1:38" ht="15.75" customHeight="1">
      <c r="A24" s="6">
        <f t="shared" si="5"/>
        <v>21</v>
      </c>
      <c r="B24" s="6">
        <v>15864</v>
      </c>
      <c r="C24" s="45" t="s">
        <v>218</v>
      </c>
      <c r="D24" s="10" t="s">
        <v>38</v>
      </c>
      <c r="E24" s="202">
        <v>87365</v>
      </c>
      <c r="F24" s="199"/>
      <c r="G24" s="200"/>
      <c r="H24" s="199"/>
      <c r="I24" s="200"/>
      <c r="J24" s="199"/>
      <c r="K24" s="200">
        <v>3818</v>
      </c>
      <c r="L24" s="199"/>
      <c r="M24" s="200"/>
      <c r="N24" s="199">
        <v>3378</v>
      </c>
      <c r="O24" s="263">
        <f t="shared" si="0"/>
        <v>94561</v>
      </c>
      <c r="P24" s="48"/>
      <c r="Q24" s="42">
        <v>48660</v>
      </c>
      <c r="R24" s="23"/>
      <c r="S24" s="42">
        <v>11260</v>
      </c>
      <c r="T24" s="23">
        <v>8612</v>
      </c>
      <c r="U24" s="42">
        <v>430</v>
      </c>
      <c r="V24" s="23">
        <v>1605</v>
      </c>
      <c r="W24" s="42">
        <v>12064</v>
      </c>
      <c r="X24" s="23"/>
      <c r="Y24" s="42">
        <v>17591</v>
      </c>
      <c r="Z24" s="263">
        <f t="shared" si="1"/>
        <v>100222</v>
      </c>
      <c r="AA24" s="89">
        <f t="shared" si="2"/>
        <v>-5661</v>
      </c>
      <c r="AB24" s="23"/>
      <c r="AC24" s="42">
        <v>1130000</v>
      </c>
      <c r="AD24" s="23">
        <v>50000</v>
      </c>
      <c r="AE24" s="42">
        <v>5433</v>
      </c>
      <c r="AF24" s="23"/>
      <c r="AG24" s="146">
        <f t="shared" si="3"/>
        <v>1185433</v>
      </c>
      <c r="AH24" s="23"/>
      <c r="AI24" s="146">
        <f t="shared" si="4"/>
        <v>1185433</v>
      </c>
      <c r="AJ24" s="36"/>
      <c r="AK24" s="36"/>
      <c r="AL24" s="36"/>
    </row>
    <row r="25" spans="3:38" ht="15.75" customHeight="1">
      <c r="C25" s="134" t="s">
        <v>370</v>
      </c>
      <c r="E25" s="260">
        <f>SUM(E4:E24)</f>
        <v>1884719</v>
      </c>
      <c r="F25" s="260">
        <f>SUM(F4:F24)</f>
        <v>23307</v>
      </c>
      <c r="G25" s="260">
        <f>SUM(G4:G24)</f>
        <v>70751</v>
      </c>
      <c r="H25" s="260">
        <f>SUM(H4:H24)</f>
        <v>137467</v>
      </c>
      <c r="I25" s="260">
        <f>SUM(I4:I24)</f>
        <v>147176</v>
      </c>
      <c r="J25" s="260">
        <f>SUM(J4:J24)</f>
        <v>157318</v>
      </c>
      <c r="K25" s="260">
        <f>SUM(K4:K24)</f>
        <v>496056</v>
      </c>
      <c r="L25" s="260">
        <f>SUM(L4:L24)</f>
        <v>1364240</v>
      </c>
      <c r="M25" s="260">
        <f>SUM(M4:M24)</f>
        <v>179453</v>
      </c>
      <c r="N25" s="260">
        <f>SUM(N4:N24)</f>
        <v>8061</v>
      </c>
      <c r="O25" s="261">
        <f>SUM(O4:O24)</f>
        <v>4468548</v>
      </c>
      <c r="P25" s="260"/>
      <c r="Q25" s="260">
        <f>SUM(Q4:Q24)</f>
        <v>1183631</v>
      </c>
      <c r="R25" s="260">
        <f>SUM(R4:R24)</f>
        <v>144505</v>
      </c>
      <c r="S25" s="260">
        <f>SUM(S4:S24)</f>
        <v>714989</v>
      </c>
      <c r="T25" s="260">
        <f>SUM(T4:T24)</f>
        <v>704593</v>
      </c>
      <c r="U25" s="260">
        <f>SUM(U4:U24)</f>
        <v>481009</v>
      </c>
      <c r="V25" s="260">
        <f>SUM(V4:V24)</f>
        <v>322053</v>
      </c>
      <c r="W25" s="260">
        <f>SUM(W4:W24)</f>
        <v>385031</v>
      </c>
      <c r="X25" s="260">
        <f>SUM(X4:X24)</f>
        <v>21301</v>
      </c>
      <c r="Y25" s="260">
        <f>SUM(Y4:Y24)</f>
        <v>60179</v>
      </c>
      <c r="Z25" s="261">
        <f>SUM(Z4:Z24)</f>
        <v>4017291</v>
      </c>
      <c r="AA25" s="261">
        <f t="shared" si="2"/>
        <v>451257</v>
      </c>
      <c r="AB25" s="69"/>
      <c r="AC25" s="260">
        <f>SUM(AC4:AC24)</f>
        <v>45187113</v>
      </c>
      <c r="AD25" s="260">
        <f>SUM(AD4:AD24)</f>
        <v>1037851</v>
      </c>
      <c r="AE25" s="260">
        <f>SUM(AE4:AE24)</f>
        <v>25394192</v>
      </c>
      <c r="AF25" s="260">
        <f>SUM(AF4:AF24)</f>
        <v>189343</v>
      </c>
      <c r="AG25" s="261">
        <f>SUM(AG4:AG24)</f>
        <v>71808499</v>
      </c>
      <c r="AH25" s="260">
        <f>SUM(AH4:AH24)</f>
        <v>320725</v>
      </c>
      <c r="AI25" s="261">
        <f t="shared" si="4"/>
        <v>71487774</v>
      </c>
      <c r="AJ25" s="36"/>
      <c r="AK25" s="36"/>
      <c r="AL25" s="36"/>
    </row>
    <row r="26" spans="3:38" ht="15.75" customHeight="1">
      <c r="C26" s="297" t="s">
        <v>371</v>
      </c>
      <c r="E26" s="260">
        <v>1973820</v>
      </c>
      <c r="F26" s="260">
        <v>9553</v>
      </c>
      <c r="G26" s="260">
        <v>133464</v>
      </c>
      <c r="H26" s="260">
        <v>127900</v>
      </c>
      <c r="I26" s="260">
        <v>130411</v>
      </c>
      <c r="J26" s="260">
        <v>199359</v>
      </c>
      <c r="K26" s="260">
        <v>525965</v>
      </c>
      <c r="L26" s="260">
        <v>1421138</v>
      </c>
      <c r="M26" s="260">
        <v>203638</v>
      </c>
      <c r="N26" s="260">
        <v>11527</v>
      </c>
      <c r="O26" s="261">
        <v>4736775</v>
      </c>
      <c r="P26" s="260"/>
      <c r="Q26" s="69">
        <v>1162582</v>
      </c>
      <c r="R26" s="69">
        <v>130612</v>
      </c>
      <c r="S26" s="69">
        <v>669867</v>
      </c>
      <c r="T26" s="69">
        <v>687742</v>
      </c>
      <c r="U26" s="69">
        <v>378511</v>
      </c>
      <c r="V26" s="69">
        <v>330895</v>
      </c>
      <c r="W26" s="69">
        <v>370663</v>
      </c>
      <c r="X26" s="69">
        <v>100000</v>
      </c>
      <c r="Y26" s="69">
        <v>184289</v>
      </c>
      <c r="Z26" s="25">
        <v>4015161</v>
      </c>
      <c r="AA26" s="25">
        <v>721614</v>
      </c>
      <c r="AB26" s="69"/>
      <c r="AC26" s="69">
        <v>45562442</v>
      </c>
      <c r="AD26" s="69">
        <v>432813</v>
      </c>
      <c r="AE26" s="69">
        <v>25802591</v>
      </c>
      <c r="AF26" s="69">
        <v>49209</v>
      </c>
      <c r="AG26" s="25">
        <v>71847055</v>
      </c>
      <c r="AH26" s="69">
        <v>591175</v>
      </c>
      <c r="AI26" s="25">
        <v>71255880</v>
      </c>
      <c r="AJ26" s="36"/>
      <c r="AK26" s="36"/>
      <c r="AL26" s="36"/>
    </row>
    <row r="27" spans="3:35" ht="15.75" customHeight="1">
      <c r="C27" s="72" t="s">
        <v>331</v>
      </c>
      <c r="E27" s="74">
        <f>+E25/E26</f>
        <v>0.9548585990617179</v>
      </c>
      <c r="F27" s="74">
        <f>+F25/F26</f>
        <v>2.4397571443525594</v>
      </c>
      <c r="G27" s="74">
        <f>+G25/G26</f>
        <v>0.5301129892705149</v>
      </c>
      <c r="H27" s="74">
        <f>+H25/H26</f>
        <v>1.074800625488663</v>
      </c>
      <c r="I27" s="74">
        <f>+I25/I26</f>
        <v>1.1285551065477606</v>
      </c>
      <c r="J27" s="74">
        <f>+J25/J26</f>
        <v>0.7891191268013985</v>
      </c>
      <c r="K27" s="74">
        <f>+K25/K26</f>
        <v>0.9431349994771515</v>
      </c>
      <c r="L27" s="74">
        <f>+L25/L26</f>
        <v>0.9599630718480542</v>
      </c>
      <c r="M27" s="74">
        <f>+M25/M26</f>
        <v>0.8812353293589605</v>
      </c>
      <c r="N27" s="74">
        <f>+N25/N26</f>
        <v>0.6993146525548711</v>
      </c>
      <c r="O27" s="77">
        <f>+O25/O26</f>
        <v>0.9433734977912187</v>
      </c>
      <c r="P27" s="24"/>
      <c r="Q27" s="74">
        <f>+Q25/Q26</f>
        <v>1.0181053895553174</v>
      </c>
      <c r="R27" s="74">
        <f>+R25/R26</f>
        <v>1.1063684806909013</v>
      </c>
      <c r="S27" s="74">
        <f>+S25/S26</f>
        <v>1.06735964004795</v>
      </c>
      <c r="T27" s="74">
        <f>+T25/T26</f>
        <v>1.0245019207784314</v>
      </c>
      <c r="U27" s="74">
        <f>+U25/U26</f>
        <v>1.2707926586017315</v>
      </c>
      <c r="V27" s="74">
        <f>+V25/V26</f>
        <v>0.9732785324649813</v>
      </c>
      <c r="W27" s="74">
        <f>+W25/W26</f>
        <v>1.0387629733747366</v>
      </c>
      <c r="X27" s="74"/>
      <c r="Y27" s="74">
        <f>+Y25/Y26</f>
        <v>0.3265468910244236</v>
      </c>
      <c r="Z27" s="77">
        <f>+Z25/Z26</f>
        <v>1.000530489312882</v>
      </c>
      <c r="AA27" s="77">
        <f>+AA25/AA26</f>
        <v>0.6253440204874074</v>
      </c>
      <c r="AB27" s="74"/>
      <c r="AC27" s="74">
        <f>+AC25/AC26</f>
        <v>0.9917623159882432</v>
      </c>
      <c r="AD27" s="74">
        <f>+AD25/AD26</f>
        <v>2.3979201179262177</v>
      </c>
      <c r="AE27" s="74">
        <f>+AE25/AE26</f>
        <v>0.9841721709265554</v>
      </c>
      <c r="AF27" s="74">
        <f>+AF25/AF26</f>
        <v>3.847731106098478</v>
      </c>
      <c r="AG27" s="77">
        <f>+AG25/AG26</f>
        <v>0.9994633600500397</v>
      </c>
      <c r="AH27" s="74">
        <f>+AH25/AH26</f>
        <v>0.5425212500528608</v>
      </c>
      <c r="AI27" s="77">
        <f>+AI25/AI26</f>
        <v>1.0032543840592523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</sheetData>
  <sheetProtection selectLockedCells="1" selectUnlockedCells="1"/>
  <mergeCells count="6">
    <mergeCell ref="A1:C1"/>
    <mergeCell ref="E1:Z1"/>
    <mergeCell ref="A2:C2"/>
    <mergeCell ref="E2:O2"/>
    <mergeCell ref="Q2:Z2"/>
    <mergeCell ref="AC2:AI2"/>
  </mergeCells>
  <printOptions/>
  <pageMargins left="0.1701388888888889" right="0.19027777777777777" top="0.5701388888888889" bottom="0.4201388888888889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workbookViewId="0" topLeftCell="L13">
      <selection activeCell="U26" sqref="U26"/>
    </sheetView>
  </sheetViews>
  <sheetFormatPr defaultColWidth="9.140625" defaultRowHeight="12.75"/>
  <cols>
    <col min="1" max="1" width="3.28125" style="32" customWidth="1"/>
    <col min="2" max="2" width="5.28125" style="32" customWidth="1"/>
    <col min="3" max="3" width="42.7109375" style="45" customWidth="1"/>
    <col min="4" max="4" width="2.28125" style="32" customWidth="1"/>
    <col min="5" max="5" width="10.28125" style="32" customWidth="1"/>
    <col min="6" max="10" width="9.421875" style="32" customWidth="1"/>
    <col min="11" max="12" width="10.28125" style="32" customWidth="1"/>
    <col min="13" max="13" width="9.421875" style="32" customWidth="1"/>
    <col min="14" max="14" width="9.28125" style="32" customWidth="1"/>
    <col min="15" max="15" width="12.00390625" style="32" customWidth="1"/>
    <col min="16" max="16" width="2.28125" style="32" customWidth="1"/>
    <col min="17" max="24" width="10.57421875" style="31" customWidth="1"/>
    <col min="25" max="25" width="10.28125" style="31" customWidth="1"/>
    <col min="26" max="26" width="11.28125" style="31" customWidth="1"/>
    <col min="27" max="27" width="8.7109375" style="31" customWidth="1"/>
    <col min="28" max="28" width="3.28125" style="31" customWidth="1"/>
    <col min="29" max="29" width="12.7109375" style="31" customWidth="1"/>
    <col min="30" max="30" width="10.421875" style="31" customWidth="1"/>
    <col min="31" max="31" width="11.28125" style="31" customWidth="1"/>
    <col min="32" max="32" width="8.7109375" style="31" customWidth="1"/>
    <col min="33" max="33" width="12.7109375" style="31" customWidth="1"/>
    <col min="34" max="34" width="10.28125" style="31" customWidth="1"/>
    <col min="35" max="35" width="12.7109375" style="31" customWidth="1"/>
    <col min="36" max="16384" width="8.7109375" style="31" customWidth="1"/>
  </cols>
  <sheetData>
    <row r="1" spans="1:26" s="105" customFormat="1" ht="19.5" customHeight="1">
      <c r="A1" s="298" t="s">
        <v>366</v>
      </c>
      <c r="B1" s="298"/>
      <c r="C1" s="298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56" ht="20.25" customHeight="1">
      <c r="A2" s="295" t="s">
        <v>380</v>
      </c>
      <c r="B2" s="295"/>
      <c r="C2" s="295"/>
      <c r="D2"/>
      <c r="E2" s="241" t="s">
        <v>5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8"/>
      <c r="Q2" s="242" t="s">
        <v>6</v>
      </c>
      <c r="R2" s="242"/>
      <c r="S2" s="242"/>
      <c r="T2" s="242"/>
      <c r="U2" s="242"/>
      <c r="V2" s="242"/>
      <c r="W2" s="242"/>
      <c r="X2" s="242"/>
      <c r="Y2" s="242"/>
      <c r="Z2" s="242"/>
      <c r="AA2" s="192"/>
      <c r="AB2"/>
      <c r="AC2" s="243" t="s">
        <v>7</v>
      </c>
      <c r="AD2" s="243"/>
      <c r="AE2" s="243"/>
      <c r="AF2" s="243"/>
      <c r="AG2" s="243"/>
      <c r="AH2" s="243"/>
      <c r="AI2" s="243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8.75" customHeight="1">
      <c r="A3"/>
      <c r="B3"/>
      <c r="C3"/>
      <c r="D3"/>
      <c r="E3" s="300" t="s">
        <v>8</v>
      </c>
      <c r="F3" s="301" t="s">
        <v>9</v>
      </c>
      <c r="G3" s="302" t="s">
        <v>10</v>
      </c>
      <c r="H3" s="301" t="s">
        <v>11</v>
      </c>
      <c r="I3" s="302" t="s">
        <v>12</v>
      </c>
      <c r="J3" s="301" t="s">
        <v>13</v>
      </c>
      <c r="K3" s="302" t="s">
        <v>14</v>
      </c>
      <c r="L3" s="301" t="s">
        <v>15</v>
      </c>
      <c r="M3" s="302" t="s">
        <v>16</v>
      </c>
      <c r="N3" s="245" t="s">
        <v>379</v>
      </c>
      <c r="O3" s="83" t="s">
        <v>18</v>
      </c>
      <c r="P3" s="17"/>
      <c r="Q3" s="302" t="s">
        <v>19</v>
      </c>
      <c r="R3" s="301" t="s">
        <v>20</v>
      </c>
      <c r="S3" s="302" t="s">
        <v>21</v>
      </c>
      <c r="T3" s="301" t="s">
        <v>22</v>
      </c>
      <c r="U3" s="302" t="s">
        <v>23</v>
      </c>
      <c r="V3" s="301" t="s">
        <v>24</v>
      </c>
      <c r="W3" s="302" t="s">
        <v>25</v>
      </c>
      <c r="X3" s="301" t="s">
        <v>26</v>
      </c>
      <c r="Y3" s="302" t="s">
        <v>27</v>
      </c>
      <c r="Z3" s="83" t="s">
        <v>28</v>
      </c>
      <c r="AA3" s="83" t="s">
        <v>29</v>
      </c>
      <c r="AB3"/>
      <c r="AC3" s="192" t="s">
        <v>30</v>
      </c>
      <c r="AD3" s="303" t="s">
        <v>31</v>
      </c>
      <c r="AE3" s="192" t="s">
        <v>32</v>
      </c>
      <c r="AF3" s="303" t="s">
        <v>33</v>
      </c>
      <c r="AG3" s="83" t="s">
        <v>34</v>
      </c>
      <c r="AH3" s="303" t="s">
        <v>35</v>
      </c>
      <c r="AI3" s="83" t="s">
        <v>36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2">
        <v>1</v>
      </c>
      <c r="B4" s="32">
        <v>9638</v>
      </c>
      <c r="C4" s="45" t="s">
        <v>219</v>
      </c>
      <c r="D4" s="43"/>
      <c r="E4" s="194">
        <v>74770</v>
      </c>
      <c r="F4" s="195">
        <v>1056</v>
      </c>
      <c r="G4" s="194">
        <v>3361</v>
      </c>
      <c r="H4" s="195">
        <v>6160</v>
      </c>
      <c r="I4" s="194"/>
      <c r="J4" s="195">
        <v>400</v>
      </c>
      <c r="K4" s="194">
        <v>8422</v>
      </c>
      <c r="L4" s="195">
        <v>18559</v>
      </c>
      <c r="M4" s="194">
        <v>13690</v>
      </c>
      <c r="N4" s="86"/>
      <c r="O4" s="304">
        <f aca="true" t="shared" si="0" ref="O4:O11">SUM(E4:N4)</f>
        <v>126418</v>
      </c>
      <c r="P4" s="58"/>
      <c r="Q4" s="194">
        <v>56131</v>
      </c>
      <c r="R4" s="195">
        <v>9360</v>
      </c>
      <c r="S4" s="194">
        <v>14322</v>
      </c>
      <c r="T4" s="195">
        <v>31113</v>
      </c>
      <c r="U4" s="198">
        <v>7782</v>
      </c>
      <c r="V4" s="195">
        <v>14282</v>
      </c>
      <c r="W4" s="194">
        <v>6624</v>
      </c>
      <c r="X4" s="195"/>
      <c r="Y4" s="194"/>
      <c r="Z4" s="305">
        <f aca="true" t="shared" si="1" ref="Z4:Z11">SUM(Q4:Y4)</f>
        <v>139614</v>
      </c>
      <c r="AA4" s="304">
        <f aca="true" t="shared" si="2" ref="AA4:AA12">+O4-Z4</f>
        <v>-13196</v>
      </c>
      <c r="AB4" s="23"/>
      <c r="AC4" s="147">
        <v>1650000</v>
      </c>
      <c r="AD4" s="198">
        <v>567515</v>
      </c>
      <c r="AE4" s="196">
        <v>372869</v>
      </c>
      <c r="AF4" s="198"/>
      <c r="AG4" s="305">
        <f aca="true" t="shared" si="3" ref="AG4:AG11">SUM(AC4:AF4)</f>
        <v>2590384</v>
      </c>
      <c r="AH4" s="23">
        <v>53791</v>
      </c>
      <c r="AI4" s="304">
        <f aca="true" t="shared" si="4" ref="AI4:AI12">+AG4-AH4</f>
        <v>2536593</v>
      </c>
      <c r="AJ4" s="36"/>
      <c r="AK4" s="36"/>
      <c r="AL4" s="36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 s="32">
        <f aca="true" t="shared" si="5" ref="A5:A11">+A4+1</f>
        <v>2</v>
      </c>
      <c r="B5" s="32">
        <v>9639</v>
      </c>
      <c r="C5" s="45" t="s">
        <v>220</v>
      </c>
      <c r="D5" s="43"/>
      <c r="E5" s="199">
        <v>108529</v>
      </c>
      <c r="F5" s="200">
        <v>1275</v>
      </c>
      <c r="G5" s="199">
        <v>16931</v>
      </c>
      <c r="H5" s="200"/>
      <c r="I5" s="199"/>
      <c r="J5" s="200">
        <v>4400</v>
      </c>
      <c r="K5" s="199">
        <v>11539</v>
      </c>
      <c r="L5" s="200">
        <v>3865</v>
      </c>
      <c r="M5" s="199">
        <v>6768</v>
      </c>
      <c r="N5" s="201">
        <v>2523</v>
      </c>
      <c r="O5" s="262">
        <f t="shared" si="0"/>
        <v>155830</v>
      </c>
      <c r="P5" s="58"/>
      <c r="Q5" s="42">
        <v>50213</v>
      </c>
      <c r="R5" s="23">
        <v>4334</v>
      </c>
      <c r="S5" s="42">
        <v>23779</v>
      </c>
      <c r="T5" s="23">
        <v>28022</v>
      </c>
      <c r="U5" s="42">
        <v>8305</v>
      </c>
      <c r="V5" s="23">
        <v>11379</v>
      </c>
      <c r="W5" s="42">
        <v>10084</v>
      </c>
      <c r="X5" s="23"/>
      <c r="Y5" s="42">
        <v>7828</v>
      </c>
      <c r="Z5" s="263">
        <f t="shared" si="1"/>
        <v>143944</v>
      </c>
      <c r="AA5" s="262">
        <f t="shared" si="2"/>
        <v>11886</v>
      </c>
      <c r="AB5" s="23"/>
      <c r="AC5" s="147">
        <v>1845000</v>
      </c>
      <c r="AD5" s="42"/>
      <c r="AE5" s="23">
        <v>90665</v>
      </c>
      <c r="AF5" s="42"/>
      <c r="AG5" s="263">
        <f t="shared" si="3"/>
        <v>1935665</v>
      </c>
      <c r="AH5" s="23">
        <v>1073</v>
      </c>
      <c r="AI5" s="262">
        <f t="shared" si="4"/>
        <v>1934592</v>
      </c>
      <c r="AJ5" s="36"/>
      <c r="AK5" s="36"/>
      <c r="AL5" s="36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32">
        <f t="shared" si="5"/>
        <v>3</v>
      </c>
      <c r="B6" s="32">
        <v>9640</v>
      </c>
      <c r="C6" s="45" t="s">
        <v>221</v>
      </c>
      <c r="D6" s="43"/>
      <c r="E6" s="199">
        <v>17221</v>
      </c>
      <c r="F6" s="200">
        <v>543</v>
      </c>
      <c r="G6" s="199"/>
      <c r="H6" s="200"/>
      <c r="I6" s="199"/>
      <c r="J6" s="200"/>
      <c r="K6" s="199">
        <v>109701</v>
      </c>
      <c r="L6" s="200">
        <v>96401</v>
      </c>
      <c r="M6" s="199"/>
      <c r="N6" s="201"/>
      <c r="O6" s="262">
        <f t="shared" si="0"/>
        <v>223866</v>
      </c>
      <c r="P6" s="58"/>
      <c r="Q6" s="42">
        <v>48557</v>
      </c>
      <c r="R6" s="23">
        <v>3729</v>
      </c>
      <c r="S6" s="42">
        <v>26444</v>
      </c>
      <c r="T6" s="23">
        <v>8197</v>
      </c>
      <c r="U6" s="42">
        <v>25694</v>
      </c>
      <c r="V6" s="23">
        <v>16431</v>
      </c>
      <c r="W6" s="42">
        <v>30570</v>
      </c>
      <c r="X6" s="23"/>
      <c r="Y6" s="42"/>
      <c r="Z6" s="263">
        <f t="shared" si="1"/>
        <v>159622</v>
      </c>
      <c r="AA6" s="262">
        <f t="shared" si="2"/>
        <v>64244</v>
      </c>
      <c r="AB6" s="23"/>
      <c r="AC6" s="147">
        <v>4794000</v>
      </c>
      <c r="AD6" s="42">
        <v>412000</v>
      </c>
      <c r="AE6" s="23">
        <v>1923633</v>
      </c>
      <c r="AF6" s="42">
        <v>2262</v>
      </c>
      <c r="AG6" s="263">
        <f t="shared" si="3"/>
        <v>7131895</v>
      </c>
      <c r="AH6" s="23"/>
      <c r="AI6" s="262">
        <f t="shared" si="4"/>
        <v>7131895</v>
      </c>
      <c r="AJ6" s="36"/>
      <c r="AK6" s="36"/>
      <c r="AL6" s="3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 s="32">
        <f t="shared" si="5"/>
        <v>4</v>
      </c>
      <c r="B7" s="32">
        <v>9643</v>
      </c>
      <c r="C7" s="45" t="s">
        <v>222</v>
      </c>
      <c r="D7" s="43"/>
      <c r="E7" s="306">
        <v>28462</v>
      </c>
      <c r="F7" s="58"/>
      <c r="G7" s="306"/>
      <c r="H7" s="58"/>
      <c r="I7" s="306"/>
      <c r="J7" s="58">
        <v>200</v>
      </c>
      <c r="K7" s="306">
        <v>29040</v>
      </c>
      <c r="L7" s="58">
        <v>16</v>
      </c>
      <c r="M7" s="306"/>
      <c r="N7" s="307">
        <v>165</v>
      </c>
      <c r="O7" s="262">
        <f t="shared" si="0"/>
        <v>57883</v>
      </c>
      <c r="P7" s="58"/>
      <c r="Q7" s="306">
        <v>11407</v>
      </c>
      <c r="R7" s="58"/>
      <c r="S7" s="306">
        <v>3000</v>
      </c>
      <c r="T7" s="58">
        <v>21746</v>
      </c>
      <c r="U7" s="144">
        <v>2322</v>
      </c>
      <c r="V7" s="58">
        <v>2744</v>
      </c>
      <c r="W7" s="306">
        <v>2000</v>
      </c>
      <c r="X7" s="58"/>
      <c r="Y7" s="306">
        <v>18</v>
      </c>
      <c r="Z7" s="263">
        <f t="shared" si="1"/>
        <v>43237</v>
      </c>
      <c r="AA7" s="262">
        <f t="shared" si="2"/>
        <v>14646</v>
      </c>
      <c r="AB7" s="23"/>
      <c r="AC7" s="147">
        <v>1275000</v>
      </c>
      <c r="AD7" s="42"/>
      <c r="AE7" s="23">
        <v>20219</v>
      </c>
      <c r="AF7" s="42">
        <v>623</v>
      </c>
      <c r="AG7" s="263">
        <f t="shared" si="3"/>
        <v>1295842</v>
      </c>
      <c r="AH7" s="23"/>
      <c r="AI7" s="262">
        <f t="shared" si="4"/>
        <v>1295842</v>
      </c>
      <c r="AJ7" s="36"/>
      <c r="AK7" s="36"/>
      <c r="AL7" s="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32">
        <f t="shared" si="5"/>
        <v>5</v>
      </c>
      <c r="B8" s="32">
        <v>9645</v>
      </c>
      <c r="C8" s="45" t="s">
        <v>223</v>
      </c>
      <c r="D8" s="43"/>
      <c r="E8" s="199">
        <v>47798</v>
      </c>
      <c r="F8" s="200">
        <v>255</v>
      </c>
      <c r="G8" s="199">
        <v>947</v>
      </c>
      <c r="H8" s="200"/>
      <c r="I8" s="199"/>
      <c r="J8" s="200"/>
      <c r="K8" s="199">
        <v>4301</v>
      </c>
      <c r="L8" s="200">
        <v>21120</v>
      </c>
      <c r="M8" s="199">
        <v>13812</v>
      </c>
      <c r="N8" s="201"/>
      <c r="O8" s="262">
        <f t="shared" si="0"/>
        <v>88233</v>
      </c>
      <c r="P8" s="58"/>
      <c r="Q8" s="42">
        <v>53082</v>
      </c>
      <c r="R8" s="23">
        <v>18200</v>
      </c>
      <c r="S8" s="42"/>
      <c r="T8" s="23">
        <v>10761</v>
      </c>
      <c r="U8" s="42">
        <v>4264</v>
      </c>
      <c r="V8" s="23">
        <v>7123</v>
      </c>
      <c r="W8" s="42">
        <v>2187</v>
      </c>
      <c r="X8" s="23"/>
      <c r="Y8" s="42">
        <v>480</v>
      </c>
      <c r="Z8" s="263">
        <f t="shared" si="1"/>
        <v>96097</v>
      </c>
      <c r="AA8" s="262">
        <f t="shared" si="2"/>
        <v>-7864</v>
      </c>
      <c r="AB8" s="23"/>
      <c r="AC8" s="147">
        <v>945000</v>
      </c>
      <c r="AD8" s="42">
        <v>109910</v>
      </c>
      <c r="AE8" s="23">
        <v>431525</v>
      </c>
      <c r="AF8" s="42">
        <v>118</v>
      </c>
      <c r="AG8" s="263">
        <f t="shared" si="3"/>
        <v>1486553</v>
      </c>
      <c r="AH8" s="23">
        <v>3234</v>
      </c>
      <c r="AI8" s="262">
        <f t="shared" si="4"/>
        <v>1483319</v>
      </c>
      <c r="AJ8" s="36"/>
      <c r="AK8" s="36"/>
      <c r="AL8" s="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32">
        <f t="shared" si="5"/>
        <v>6</v>
      </c>
      <c r="B9" s="32">
        <v>9646</v>
      </c>
      <c r="C9" s="45" t="s">
        <v>224</v>
      </c>
      <c r="D9" s="43"/>
      <c r="E9" s="199">
        <v>43831</v>
      </c>
      <c r="F9" s="200">
        <v>344</v>
      </c>
      <c r="G9" s="199">
        <v>718</v>
      </c>
      <c r="H9" s="200"/>
      <c r="I9" s="199">
        <v>70</v>
      </c>
      <c r="J9" s="200"/>
      <c r="K9" s="199">
        <v>2146</v>
      </c>
      <c r="L9" s="200">
        <v>4013</v>
      </c>
      <c r="M9" s="199">
        <v>9697</v>
      </c>
      <c r="N9" s="201">
        <v>10495</v>
      </c>
      <c r="O9" s="262">
        <f t="shared" si="0"/>
        <v>71314</v>
      </c>
      <c r="P9" s="58"/>
      <c r="Q9" s="42">
        <v>37922</v>
      </c>
      <c r="R9" s="23">
        <v>14238</v>
      </c>
      <c r="S9" s="42">
        <v>1812</v>
      </c>
      <c r="T9" s="23">
        <v>18220</v>
      </c>
      <c r="U9" s="42">
        <v>3065</v>
      </c>
      <c r="V9" s="23">
        <v>10369</v>
      </c>
      <c r="W9" s="42">
        <v>1650</v>
      </c>
      <c r="X9" s="23"/>
      <c r="Y9" s="42">
        <v>345</v>
      </c>
      <c r="Z9" s="263">
        <f t="shared" si="1"/>
        <v>87621</v>
      </c>
      <c r="AA9" s="262">
        <f t="shared" si="2"/>
        <v>-16307</v>
      </c>
      <c r="AB9" s="23"/>
      <c r="AC9" s="147"/>
      <c r="AD9" s="42">
        <v>87126</v>
      </c>
      <c r="AE9" s="23">
        <v>122829</v>
      </c>
      <c r="AF9" s="42">
        <v>561</v>
      </c>
      <c r="AG9" s="263">
        <f t="shared" si="3"/>
        <v>210516</v>
      </c>
      <c r="AH9" s="23">
        <v>4257</v>
      </c>
      <c r="AI9" s="262">
        <f t="shared" si="4"/>
        <v>206259</v>
      </c>
      <c r="AJ9" s="36"/>
      <c r="AK9" s="36"/>
      <c r="AL9" s="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32">
        <f t="shared" si="5"/>
        <v>7</v>
      </c>
      <c r="B10" s="32">
        <v>9647</v>
      </c>
      <c r="C10" s="45" t="s">
        <v>225</v>
      </c>
      <c r="D10" s="43"/>
      <c r="E10" s="199">
        <v>35602</v>
      </c>
      <c r="F10" s="200"/>
      <c r="G10" s="199"/>
      <c r="H10" s="200"/>
      <c r="I10" s="199">
        <v>450</v>
      </c>
      <c r="J10" s="200"/>
      <c r="K10" s="199">
        <v>6408</v>
      </c>
      <c r="L10" s="200">
        <v>35759</v>
      </c>
      <c r="M10" s="199"/>
      <c r="N10" s="201">
        <v>735</v>
      </c>
      <c r="O10" s="262">
        <f t="shared" si="0"/>
        <v>78954</v>
      </c>
      <c r="P10" s="58"/>
      <c r="Q10" s="42">
        <v>47302</v>
      </c>
      <c r="R10" s="23"/>
      <c r="S10" s="42">
        <v>8016</v>
      </c>
      <c r="T10" s="23">
        <v>7044</v>
      </c>
      <c r="U10" s="42">
        <v>6235</v>
      </c>
      <c r="V10" s="23">
        <v>7883</v>
      </c>
      <c r="W10" s="42"/>
      <c r="X10" s="23"/>
      <c r="Y10" s="42"/>
      <c r="Z10" s="263">
        <f t="shared" si="1"/>
        <v>76480</v>
      </c>
      <c r="AA10" s="262">
        <f t="shared" si="2"/>
        <v>2474</v>
      </c>
      <c r="AB10" s="23"/>
      <c r="AC10" s="147">
        <v>1622000</v>
      </c>
      <c r="AD10" s="42">
        <v>60000</v>
      </c>
      <c r="AE10" s="23">
        <v>727190</v>
      </c>
      <c r="AF10" s="42">
        <v>1552</v>
      </c>
      <c r="AG10" s="263">
        <f t="shared" si="3"/>
        <v>2410742</v>
      </c>
      <c r="AH10" s="23"/>
      <c r="AI10" s="262">
        <f t="shared" si="4"/>
        <v>2410742</v>
      </c>
      <c r="AJ10" s="36"/>
      <c r="AK10" s="36"/>
      <c r="AL10" s="36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 s="32">
        <f t="shared" si="5"/>
        <v>8</v>
      </c>
      <c r="B11" s="32">
        <v>9648</v>
      </c>
      <c r="C11" s="45" t="s">
        <v>226</v>
      </c>
      <c r="D11" s="43"/>
      <c r="E11" s="199">
        <v>26161</v>
      </c>
      <c r="F11" s="200"/>
      <c r="G11" s="199"/>
      <c r="H11" s="200"/>
      <c r="I11" s="199"/>
      <c r="J11" s="200"/>
      <c r="K11" s="199">
        <v>13250</v>
      </c>
      <c r="L11" s="200">
        <v>3380</v>
      </c>
      <c r="M11" s="199">
        <v>587</v>
      </c>
      <c r="N11" s="201">
        <v>3566</v>
      </c>
      <c r="O11" s="262">
        <f t="shared" si="0"/>
        <v>46944</v>
      </c>
      <c r="P11" s="58"/>
      <c r="Q11" s="42">
        <v>22974</v>
      </c>
      <c r="R11" s="23"/>
      <c r="S11" s="42">
        <v>900</v>
      </c>
      <c r="T11" s="23">
        <v>10161</v>
      </c>
      <c r="U11" s="42">
        <v>499</v>
      </c>
      <c r="V11" s="23">
        <v>3499</v>
      </c>
      <c r="W11" s="42"/>
      <c r="X11" s="23"/>
      <c r="Y11" s="42">
        <v>10320</v>
      </c>
      <c r="Z11" s="263">
        <f t="shared" si="1"/>
        <v>48353</v>
      </c>
      <c r="AA11" s="262">
        <f t="shared" si="2"/>
        <v>-1409</v>
      </c>
      <c r="AB11" s="23"/>
      <c r="AC11" s="147">
        <v>877187</v>
      </c>
      <c r="AD11" s="42"/>
      <c r="AE11" s="23">
        <v>77580</v>
      </c>
      <c r="AF11" s="42"/>
      <c r="AG11" s="263">
        <f t="shared" si="3"/>
        <v>954767</v>
      </c>
      <c r="AH11" s="23"/>
      <c r="AI11" s="262">
        <f t="shared" si="4"/>
        <v>954767</v>
      </c>
      <c r="AJ11" s="36"/>
      <c r="AK11" s="36"/>
      <c r="AL11" s="36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customHeight="1">
      <c r="A12"/>
      <c r="B12"/>
      <c r="C12" s="134" t="s">
        <v>370</v>
      </c>
      <c r="D12"/>
      <c r="E12" s="260">
        <f>SUM(E4:E11)</f>
        <v>382374</v>
      </c>
      <c r="F12" s="260">
        <f>SUM(F4:F11)</f>
        <v>3473</v>
      </c>
      <c r="G12" s="260">
        <f>SUM(G4:G11)</f>
        <v>21957</v>
      </c>
      <c r="H12" s="260">
        <f>SUM(H4:H11)</f>
        <v>6160</v>
      </c>
      <c r="I12" s="260">
        <f>SUM(I4:I11)</f>
        <v>520</v>
      </c>
      <c r="J12" s="260">
        <f>SUM(J4:J11)</f>
        <v>5000</v>
      </c>
      <c r="K12" s="260">
        <f>SUM(K4:K11)</f>
        <v>184807</v>
      </c>
      <c r="L12" s="260">
        <f>SUM(L4:L11)</f>
        <v>183113</v>
      </c>
      <c r="M12" s="260">
        <f>SUM(M4:M11)</f>
        <v>44554</v>
      </c>
      <c r="N12" s="260">
        <f>SUM(N4:N11)</f>
        <v>17484</v>
      </c>
      <c r="O12" s="261">
        <f>SUM(O4:O11)</f>
        <v>849442</v>
      </c>
      <c r="P12" s="260"/>
      <c r="Q12" s="260">
        <f>SUM(Q4:Q11)</f>
        <v>327588</v>
      </c>
      <c r="R12" s="260">
        <f>SUM(R4:R11)</f>
        <v>49861</v>
      </c>
      <c r="S12" s="260">
        <f>SUM(S4:S11)</f>
        <v>78273</v>
      </c>
      <c r="T12" s="260">
        <f>SUM(T4:T11)</f>
        <v>135264</v>
      </c>
      <c r="U12" s="260">
        <f>SUM(U4:U11)</f>
        <v>58166</v>
      </c>
      <c r="V12" s="260">
        <f>SUM(V4:V11)</f>
        <v>73710</v>
      </c>
      <c r="W12" s="260">
        <f>SUM(W4:W11)</f>
        <v>53115</v>
      </c>
      <c r="X12" s="260">
        <f>SUM(X4:X11)</f>
        <v>0</v>
      </c>
      <c r="Y12" s="260">
        <f>SUM(Y4:Y11)</f>
        <v>18991</v>
      </c>
      <c r="Z12" s="261">
        <f>SUM(Z4:Z11)</f>
        <v>794968</v>
      </c>
      <c r="AA12" s="261">
        <f t="shared" si="2"/>
        <v>54474</v>
      </c>
      <c r="AB12" s="69"/>
      <c r="AC12" s="260">
        <f>SUM(AC4:AC11)</f>
        <v>13008187</v>
      </c>
      <c r="AD12" s="260">
        <f>SUM(AD4:AD11)</f>
        <v>1236551</v>
      </c>
      <c r="AE12" s="260">
        <f>SUM(AE4:AE11)</f>
        <v>3766510</v>
      </c>
      <c r="AF12" s="260">
        <f>SUM(AF4:AF11)</f>
        <v>5116</v>
      </c>
      <c r="AG12" s="261">
        <f>SUM(AG4:AG11)</f>
        <v>18016364</v>
      </c>
      <c r="AH12" s="260">
        <f>SUM(AH4:AH11)</f>
        <v>62355</v>
      </c>
      <c r="AI12" s="261">
        <f t="shared" si="4"/>
        <v>17954009</v>
      </c>
      <c r="AJ12" s="36"/>
      <c r="AK12" s="36"/>
      <c r="AL12" s="36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customHeight="1">
      <c r="A13"/>
      <c r="B13"/>
      <c r="C13" s="297" t="s">
        <v>371</v>
      </c>
      <c r="D13"/>
      <c r="E13" s="260">
        <v>380591</v>
      </c>
      <c r="F13" s="260">
        <v>31088</v>
      </c>
      <c r="G13" s="260">
        <v>39990</v>
      </c>
      <c r="H13" s="260">
        <v>22236</v>
      </c>
      <c r="I13" s="260">
        <v>2517</v>
      </c>
      <c r="J13" s="260">
        <v>28534</v>
      </c>
      <c r="K13" s="260">
        <v>167876</v>
      </c>
      <c r="L13" s="260">
        <v>182345</v>
      </c>
      <c r="M13" s="260">
        <v>36202</v>
      </c>
      <c r="N13" s="260">
        <v>60585</v>
      </c>
      <c r="O13" s="261">
        <v>951964</v>
      </c>
      <c r="P13" s="260"/>
      <c r="Q13" s="69">
        <v>323501</v>
      </c>
      <c r="R13" s="69">
        <v>50563</v>
      </c>
      <c r="S13" s="69">
        <v>59633</v>
      </c>
      <c r="T13" s="69">
        <v>174665</v>
      </c>
      <c r="U13" s="69">
        <v>53135</v>
      </c>
      <c r="V13" s="69">
        <v>68301</v>
      </c>
      <c r="W13" s="69">
        <v>123789</v>
      </c>
      <c r="X13" s="69">
        <v>0</v>
      </c>
      <c r="Y13" s="69">
        <v>27261</v>
      </c>
      <c r="Z13" s="25">
        <v>880848</v>
      </c>
      <c r="AA13" s="25">
        <v>71116</v>
      </c>
      <c r="AB13" s="69"/>
      <c r="AC13" s="69">
        <v>12775544</v>
      </c>
      <c r="AD13" s="69">
        <v>1165415</v>
      </c>
      <c r="AE13" s="69">
        <v>2992809</v>
      </c>
      <c r="AF13" s="69">
        <v>726552</v>
      </c>
      <c r="AG13" s="25">
        <v>17660320</v>
      </c>
      <c r="AH13" s="69">
        <v>58910</v>
      </c>
      <c r="AI13" s="25">
        <v>17601410</v>
      </c>
      <c r="AJ13" s="36"/>
      <c r="AK13" s="36"/>
      <c r="AL13" s="36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35" s="10" customFormat="1" ht="15.75" customHeight="1">
      <c r="A14" s="6"/>
      <c r="B14" s="6"/>
      <c r="C14" s="72" t="s">
        <v>331</v>
      </c>
      <c r="E14" s="74">
        <f>+E12/E13</f>
        <v>1.0046848191365534</v>
      </c>
      <c r="F14" s="74">
        <f>+F12/F13</f>
        <v>0.11171513124034997</v>
      </c>
      <c r="G14" s="74">
        <f>+G12/G13</f>
        <v>0.5490622655663916</v>
      </c>
      <c r="H14" s="74">
        <f>+H12/H13</f>
        <v>0.2770282424896564</v>
      </c>
      <c r="I14" s="74">
        <f>+I12/I13</f>
        <v>0.20659515295987285</v>
      </c>
      <c r="J14" s="74">
        <f>+J12/J13</f>
        <v>0.17522955071143198</v>
      </c>
      <c r="K14" s="74">
        <f>+K12/K13</f>
        <v>1.1008542019109342</v>
      </c>
      <c r="L14" s="74">
        <f>+L12/L13</f>
        <v>1.0042117963201622</v>
      </c>
      <c r="M14" s="74">
        <f>+M12/M13</f>
        <v>1.2307054858847577</v>
      </c>
      <c r="N14" s="74">
        <f>+N12/N13</f>
        <v>0.2885862837335974</v>
      </c>
      <c r="O14" s="77">
        <f>+O12/O13</f>
        <v>0.8923047510199965</v>
      </c>
      <c r="P14" s="24"/>
      <c r="Q14" s="74">
        <f>+Q12/Q13</f>
        <v>1.0126336549191501</v>
      </c>
      <c r="R14" s="74">
        <f>+R12/R13</f>
        <v>0.9861163301228171</v>
      </c>
      <c r="S14" s="74">
        <f>+S12/S13</f>
        <v>1.3125786058055104</v>
      </c>
      <c r="T14" s="74">
        <f>+T12/T13</f>
        <v>0.774419603240489</v>
      </c>
      <c r="U14" s="74">
        <f>+U12/U13</f>
        <v>1.0946833537216525</v>
      </c>
      <c r="V14" s="74">
        <f>+V12/V13</f>
        <v>1.0791935696402688</v>
      </c>
      <c r="W14" s="74">
        <f>+W12/W13</f>
        <v>0.4290768969779221</v>
      </c>
      <c r="X14" s="74"/>
      <c r="Y14" s="74">
        <f>+Y12/Y13</f>
        <v>0.6966362202413705</v>
      </c>
      <c r="Z14" s="77">
        <f>+Z12/Z13</f>
        <v>0.90250304252266</v>
      </c>
      <c r="AA14" s="77">
        <f>+AA12/AA13</f>
        <v>0.7659879633275213</v>
      </c>
      <c r="AB14" s="74"/>
      <c r="AC14" s="74">
        <f>+AC12/AC13</f>
        <v>1.0182100269076604</v>
      </c>
      <c r="AD14" s="74">
        <f>+AD12/AD13</f>
        <v>1.0610392006281024</v>
      </c>
      <c r="AE14" s="74">
        <f>+AE12/AE13</f>
        <v>1.2585200057872052</v>
      </c>
      <c r="AF14" s="74">
        <f>+AF12/AF13</f>
        <v>0.0070414781048018585</v>
      </c>
      <c r="AG14" s="77">
        <f>+AG12/AG13</f>
        <v>1.0201606765902316</v>
      </c>
      <c r="AH14" s="74">
        <f>+AH12/AH13</f>
        <v>1.0584790358173486</v>
      </c>
      <c r="AI14" s="77">
        <f>+AI12/AI13</f>
        <v>1.020032429220159</v>
      </c>
    </row>
    <row r="15" spans="5:36" ht="12.75"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5:36" ht="12" customHeight="1"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5:36" ht="15.75" customHeight="1">
      <c r="E17" s="308">
        <v>3556461</v>
      </c>
      <c r="F17" s="308">
        <v>67916</v>
      </c>
      <c r="G17" s="308">
        <v>198644</v>
      </c>
      <c r="H17" s="308">
        <v>267519</v>
      </c>
      <c r="I17" s="308">
        <v>264315</v>
      </c>
      <c r="J17" s="308">
        <v>321143</v>
      </c>
      <c r="K17" s="308">
        <v>860357</v>
      </c>
      <c r="L17" s="308">
        <v>635260</v>
      </c>
      <c r="M17" s="308">
        <v>315538</v>
      </c>
      <c r="N17" s="308">
        <v>132508</v>
      </c>
      <c r="O17" s="308">
        <v>6619661</v>
      </c>
      <c r="P17" s="308">
        <v>0</v>
      </c>
      <c r="Q17" s="308">
        <v>2234221</v>
      </c>
      <c r="R17" s="308">
        <v>277597</v>
      </c>
      <c r="S17" s="308">
        <v>975082</v>
      </c>
      <c r="T17" s="308">
        <v>1081099</v>
      </c>
      <c r="U17" s="308">
        <v>763205</v>
      </c>
      <c r="V17" s="308">
        <v>511967</v>
      </c>
      <c r="W17" s="308">
        <v>292993</v>
      </c>
      <c r="X17" s="308">
        <v>59840</v>
      </c>
      <c r="Y17" s="308">
        <v>133243</v>
      </c>
      <c r="Z17" s="308">
        <v>6329247</v>
      </c>
      <c r="AA17" s="308">
        <v>290414</v>
      </c>
      <c r="AB17" s="308">
        <v>0</v>
      </c>
      <c r="AC17" s="308">
        <v>67362781</v>
      </c>
      <c r="AD17" s="308">
        <v>3974288</v>
      </c>
      <c r="AE17" s="308">
        <v>19648188</v>
      </c>
      <c r="AF17" s="308">
        <v>474754</v>
      </c>
      <c r="AG17" s="308">
        <v>89847592</v>
      </c>
      <c r="AH17" s="308">
        <v>9570895</v>
      </c>
      <c r="AI17" s="308">
        <v>80276697</v>
      </c>
      <c r="AJ17" s="308">
        <v>0</v>
      </c>
    </row>
  </sheetData>
  <sheetProtection selectLockedCells="1" selectUnlockedCells="1"/>
  <mergeCells count="6">
    <mergeCell ref="A1:C1"/>
    <mergeCell ref="E1:Z1"/>
    <mergeCell ref="A2:C2"/>
    <mergeCell ref="E2:O2"/>
    <mergeCell ref="Q2:Z2"/>
    <mergeCell ref="AC2:AI2"/>
  </mergeCells>
  <printOptions/>
  <pageMargins left="0.1701388888888889" right="0.75" top="1.0097222222222222" bottom="1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workbookViewId="0" topLeftCell="A1">
      <pane ySplit="3194" topLeftCell="A14" activePane="bottomLeft" state="split"/>
      <selection pane="topLeft" activeCell="A1" sqref="A1"/>
      <selection pane="bottomLeft" activeCell="A17" sqref="A17"/>
    </sheetView>
  </sheetViews>
  <sheetFormatPr defaultColWidth="9.140625" defaultRowHeight="12.75"/>
  <cols>
    <col min="1" max="1" width="3.7109375" style="240" customWidth="1"/>
    <col min="2" max="2" width="6.28125" style="240" customWidth="1"/>
    <col min="3" max="3" width="42.7109375" style="309" customWidth="1"/>
    <col min="4" max="4" width="3.421875" style="240" customWidth="1"/>
    <col min="5" max="5" width="15.00390625" style="240" customWidth="1"/>
    <col min="6" max="6" width="11.421875" style="240" customWidth="1"/>
    <col min="7" max="7" width="12.421875" style="240" customWidth="1"/>
    <col min="8" max="8" width="12.28125" style="240" customWidth="1"/>
    <col min="9" max="9" width="11.7109375" style="240" customWidth="1"/>
    <col min="10" max="10" width="11.421875" style="240" customWidth="1"/>
    <col min="11" max="11" width="13.28125" style="240" customWidth="1"/>
    <col min="12" max="12" width="13.421875" style="240" customWidth="1"/>
    <col min="13" max="13" width="12.7109375" style="240" customWidth="1"/>
    <col min="14" max="14" width="10.28125" style="240" customWidth="1"/>
    <col min="15" max="15" width="14.28125" style="240" customWidth="1"/>
    <col min="16" max="16" width="2.28125" style="32" customWidth="1"/>
    <col min="17" max="24" width="10.57421875" style="12" customWidth="1"/>
    <col min="25" max="25" width="12.7109375" style="12" customWidth="1"/>
    <col min="26" max="26" width="10.28125" style="12" customWidth="1"/>
    <col min="27" max="27" width="13.421875" style="12" customWidth="1"/>
    <col min="28" max="28" width="3.28125" style="12" customWidth="1"/>
    <col min="29" max="29" width="16.421875" style="12" customWidth="1"/>
    <col min="30" max="30" width="15.00390625" style="12" customWidth="1"/>
    <col min="31" max="31" width="16.421875" style="12" customWidth="1"/>
    <col min="32" max="32" width="12.7109375" style="12" customWidth="1"/>
    <col min="33" max="33" width="16.421875" style="12" customWidth="1"/>
    <col min="34" max="34" width="15.57421875" style="12" customWidth="1"/>
    <col min="35" max="35" width="16.7109375" style="12" customWidth="1"/>
    <col min="36" max="16384" width="9.28125" style="12" customWidth="1"/>
  </cols>
  <sheetData>
    <row r="1" spans="1:26" s="5" customFormat="1" ht="19.5" customHeight="1">
      <c r="A1" s="188" t="s">
        <v>366</v>
      </c>
      <c r="B1" s="188"/>
      <c r="C1" s="18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56" ht="20.25" customHeight="1">
      <c r="A2" s="189" t="s">
        <v>347</v>
      </c>
      <c r="B2" s="189"/>
      <c r="C2" s="189"/>
      <c r="D2"/>
      <c r="E2" s="241" t="s">
        <v>5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8"/>
      <c r="Q2" s="242" t="s">
        <v>6</v>
      </c>
      <c r="R2" s="242"/>
      <c r="S2" s="242"/>
      <c r="T2" s="242"/>
      <c r="U2" s="242"/>
      <c r="V2" s="242"/>
      <c r="W2" s="242"/>
      <c r="X2" s="242"/>
      <c r="Y2" s="242"/>
      <c r="Z2" s="242"/>
      <c r="AA2" s="192"/>
      <c r="AB2"/>
      <c r="AC2" s="243" t="s">
        <v>7</v>
      </c>
      <c r="AD2" s="243"/>
      <c r="AE2" s="243"/>
      <c r="AF2" s="243"/>
      <c r="AG2" s="243"/>
      <c r="AH2" s="243"/>
      <c r="AI2" s="243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8.75" customHeight="1">
      <c r="A3"/>
      <c r="B3"/>
      <c r="C3"/>
      <c r="D3" s="6"/>
      <c r="E3" s="244" t="s">
        <v>8</v>
      </c>
      <c r="F3" s="270" t="s">
        <v>9</v>
      </c>
      <c r="G3" s="245" t="s">
        <v>10</v>
      </c>
      <c r="H3" s="270" t="s">
        <v>11</v>
      </c>
      <c r="I3" s="245" t="s">
        <v>12</v>
      </c>
      <c r="J3" s="270" t="s">
        <v>13</v>
      </c>
      <c r="K3" s="245" t="s">
        <v>14</v>
      </c>
      <c r="L3" s="270" t="s">
        <v>15</v>
      </c>
      <c r="M3" s="245" t="s">
        <v>16</v>
      </c>
      <c r="N3" s="245" t="s">
        <v>17</v>
      </c>
      <c r="O3" s="83" t="s">
        <v>18</v>
      </c>
      <c r="P3" s="17"/>
      <c r="Q3" s="245" t="s">
        <v>19</v>
      </c>
      <c r="R3" s="270" t="s">
        <v>20</v>
      </c>
      <c r="S3" s="245" t="s">
        <v>21</v>
      </c>
      <c r="T3" s="270" t="s">
        <v>22</v>
      </c>
      <c r="U3" s="245" t="s">
        <v>23</v>
      </c>
      <c r="V3" s="270" t="s">
        <v>24</v>
      </c>
      <c r="W3" s="245" t="s">
        <v>25</v>
      </c>
      <c r="X3" s="270" t="s">
        <v>26</v>
      </c>
      <c r="Y3" s="245" t="s">
        <v>27</v>
      </c>
      <c r="Z3" s="16" t="s">
        <v>28</v>
      </c>
      <c r="AA3" s="271" t="s">
        <v>29</v>
      </c>
      <c r="AB3"/>
      <c r="AC3" s="14" t="s">
        <v>30</v>
      </c>
      <c r="AD3" s="247" t="s">
        <v>31</v>
      </c>
      <c r="AE3" s="14" t="s">
        <v>32</v>
      </c>
      <c r="AF3" s="247" t="s">
        <v>33</v>
      </c>
      <c r="AG3" s="16" t="s">
        <v>34</v>
      </c>
      <c r="AH3" s="247" t="s">
        <v>35</v>
      </c>
      <c r="AI3" s="16" t="s">
        <v>36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38" s="10" customFormat="1" ht="15.75" customHeight="1">
      <c r="A4" s="6">
        <v>1</v>
      </c>
      <c r="B4" s="6">
        <v>9659</v>
      </c>
      <c r="C4" s="28" t="s">
        <v>227</v>
      </c>
      <c r="D4" s="19"/>
      <c r="E4" s="194">
        <v>16417</v>
      </c>
      <c r="F4" s="29"/>
      <c r="G4" s="194">
        <v>5421</v>
      </c>
      <c r="H4" s="29">
        <v>1290</v>
      </c>
      <c r="I4" s="194">
        <v>853</v>
      </c>
      <c r="J4" s="29"/>
      <c r="K4" s="194">
        <v>17965</v>
      </c>
      <c r="L4" s="29">
        <v>2419</v>
      </c>
      <c r="M4" s="194">
        <v>14062</v>
      </c>
      <c r="N4" s="284">
        <v>448</v>
      </c>
      <c r="O4" s="88">
        <f aca="true" t="shared" si="0" ref="O4:O28">SUM(E4:N4)</f>
        <v>58875</v>
      </c>
      <c r="P4" s="29"/>
      <c r="Q4" s="194">
        <v>1155</v>
      </c>
      <c r="R4" s="29"/>
      <c r="S4" s="194">
        <v>116</v>
      </c>
      <c r="T4" s="29">
        <v>22830</v>
      </c>
      <c r="U4" s="198">
        <v>2915</v>
      </c>
      <c r="V4" s="29">
        <v>438</v>
      </c>
      <c r="W4" s="194">
        <v>5420</v>
      </c>
      <c r="X4" s="29"/>
      <c r="Y4" s="194"/>
      <c r="Z4" s="197">
        <f aca="true" t="shared" si="1" ref="Z4:Z28">SUM(Q4:Y4)</f>
        <v>32874</v>
      </c>
      <c r="AA4" s="70">
        <f aca="true" t="shared" si="2" ref="AA4:AA29">+O4-Z4</f>
        <v>26001</v>
      </c>
      <c r="AB4" s="23"/>
      <c r="AC4" s="42">
        <v>971500</v>
      </c>
      <c r="AD4" s="23"/>
      <c r="AE4" s="42">
        <v>103645</v>
      </c>
      <c r="AF4" s="23"/>
      <c r="AG4" s="146">
        <f aca="true" t="shared" si="3" ref="AG4:AG24">SUM(AC4:AF4)</f>
        <v>1075145</v>
      </c>
      <c r="AH4" s="23"/>
      <c r="AI4" s="146">
        <f aca="true" t="shared" si="4" ref="AI4:AI29">+AG4-AH4</f>
        <v>1075145</v>
      </c>
      <c r="AJ4" s="36"/>
      <c r="AK4" s="36"/>
      <c r="AL4" s="36"/>
    </row>
    <row r="5" spans="1:256" ht="15.75" customHeight="1">
      <c r="A5" s="6">
        <f aca="true" t="shared" si="5" ref="A5:A28">+A4+1</f>
        <v>2</v>
      </c>
      <c r="B5" s="6">
        <v>9695</v>
      </c>
      <c r="C5" s="28" t="s">
        <v>228</v>
      </c>
      <c r="D5" s="19"/>
      <c r="E5" s="199">
        <v>151714</v>
      </c>
      <c r="F5" s="200">
        <v>1473</v>
      </c>
      <c r="G5" s="199"/>
      <c r="H5" s="200"/>
      <c r="I5" s="199"/>
      <c r="J5" s="200">
        <v>6500</v>
      </c>
      <c r="K5" s="199">
        <v>72481</v>
      </c>
      <c r="L5" s="200">
        <v>6253</v>
      </c>
      <c r="M5" s="199">
        <v>24976</v>
      </c>
      <c r="N5" s="202">
        <v>396</v>
      </c>
      <c r="O5" s="91">
        <f t="shared" si="0"/>
        <v>263793</v>
      </c>
      <c r="P5" s="29"/>
      <c r="Q5" s="42">
        <v>122796</v>
      </c>
      <c r="R5" s="23">
        <v>10183</v>
      </c>
      <c r="S5" s="42">
        <v>28779</v>
      </c>
      <c r="T5" s="23">
        <v>41342</v>
      </c>
      <c r="U5" s="42">
        <v>8286</v>
      </c>
      <c r="V5" s="23">
        <v>28325</v>
      </c>
      <c r="W5" s="42">
        <v>8973</v>
      </c>
      <c r="X5" s="23"/>
      <c r="Y5" s="42"/>
      <c r="Z5" s="197">
        <f t="shared" si="1"/>
        <v>248684</v>
      </c>
      <c r="AA5" s="89">
        <f t="shared" si="2"/>
        <v>15109</v>
      </c>
      <c r="AB5" s="23"/>
      <c r="AC5" s="42">
        <v>3682000</v>
      </c>
      <c r="AD5" s="23">
        <v>500000</v>
      </c>
      <c r="AE5" s="42">
        <v>203168</v>
      </c>
      <c r="AF5" s="23"/>
      <c r="AG5" s="146">
        <f t="shared" si="3"/>
        <v>4385168</v>
      </c>
      <c r="AH5" s="23">
        <v>37136</v>
      </c>
      <c r="AI5" s="146">
        <f t="shared" si="4"/>
        <v>4348032</v>
      </c>
      <c r="AJ5" s="36"/>
      <c r="AK5" s="36"/>
      <c r="AL5" s="36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6">
        <f t="shared" si="5"/>
        <v>3</v>
      </c>
      <c r="B6" s="6">
        <v>9660</v>
      </c>
      <c r="C6" s="28" t="s">
        <v>229</v>
      </c>
      <c r="D6" s="19"/>
      <c r="E6" s="199">
        <v>99472</v>
      </c>
      <c r="F6" s="200"/>
      <c r="G6" s="199">
        <v>6521</v>
      </c>
      <c r="H6" s="200"/>
      <c r="I6" s="199">
        <v>3500</v>
      </c>
      <c r="J6" s="200"/>
      <c r="K6" s="199">
        <v>62107</v>
      </c>
      <c r="L6" s="200">
        <v>7432</v>
      </c>
      <c r="M6" s="199">
        <v>4026</v>
      </c>
      <c r="N6" s="202"/>
      <c r="O6" s="91">
        <f t="shared" si="0"/>
        <v>183058</v>
      </c>
      <c r="P6" s="29"/>
      <c r="Q6" s="42">
        <v>57313</v>
      </c>
      <c r="R6" s="23">
        <v>18109</v>
      </c>
      <c r="S6" s="42">
        <v>34736</v>
      </c>
      <c r="T6" s="23">
        <v>41952</v>
      </c>
      <c r="U6" s="42">
        <v>13204</v>
      </c>
      <c r="V6" s="23">
        <v>14802</v>
      </c>
      <c r="W6" s="42">
        <v>1479</v>
      </c>
      <c r="X6" s="23"/>
      <c r="Y6" s="42"/>
      <c r="Z6" s="197">
        <f t="shared" si="1"/>
        <v>181595</v>
      </c>
      <c r="AA6" s="89">
        <f t="shared" si="2"/>
        <v>1463</v>
      </c>
      <c r="AB6" s="23"/>
      <c r="AC6" s="42">
        <v>1101415</v>
      </c>
      <c r="AD6" s="23">
        <v>11734</v>
      </c>
      <c r="AE6" s="42">
        <v>251741</v>
      </c>
      <c r="AF6" s="23">
        <v>254</v>
      </c>
      <c r="AG6" s="146">
        <f t="shared" si="3"/>
        <v>1365144</v>
      </c>
      <c r="AH6" s="23">
        <v>8549</v>
      </c>
      <c r="AI6" s="146">
        <f t="shared" si="4"/>
        <v>1356595</v>
      </c>
      <c r="AJ6" s="36"/>
      <c r="AK6" s="36"/>
      <c r="AL6" s="3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 s="6">
        <f t="shared" si="5"/>
        <v>4</v>
      </c>
      <c r="B7" s="6">
        <v>9661</v>
      </c>
      <c r="C7" s="28" t="s">
        <v>230</v>
      </c>
      <c r="D7" s="19"/>
      <c r="E7" s="199">
        <v>78476</v>
      </c>
      <c r="F7" s="200"/>
      <c r="G7" s="199">
        <v>3556</v>
      </c>
      <c r="H7" s="200"/>
      <c r="I7" s="199">
        <v>12345</v>
      </c>
      <c r="J7" s="200"/>
      <c r="K7" s="199">
        <v>525</v>
      </c>
      <c r="L7" s="200">
        <v>439</v>
      </c>
      <c r="M7" s="199">
        <v>10266</v>
      </c>
      <c r="N7" s="202">
        <v>4359</v>
      </c>
      <c r="O7" s="91">
        <f t="shared" si="0"/>
        <v>109966</v>
      </c>
      <c r="P7" s="29"/>
      <c r="Q7" s="42">
        <v>63487</v>
      </c>
      <c r="R7" s="23"/>
      <c r="S7" s="42">
        <v>7372</v>
      </c>
      <c r="T7" s="23">
        <v>12290</v>
      </c>
      <c r="U7" s="42">
        <v>6527</v>
      </c>
      <c r="V7" s="23">
        <v>14049</v>
      </c>
      <c r="W7" s="42">
        <v>3556</v>
      </c>
      <c r="X7" s="23"/>
      <c r="Y7" s="42"/>
      <c r="Z7" s="197">
        <f t="shared" si="1"/>
        <v>107281</v>
      </c>
      <c r="AA7" s="89">
        <f t="shared" si="2"/>
        <v>2685</v>
      </c>
      <c r="AB7" s="23"/>
      <c r="AC7" s="42">
        <v>1665000</v>
      </c>
      <c r="AD7" s="23"/>
      <c r="AE7" s="42">
        <v>176612</v>
      </c>
      <c r="AF7" s="23">
        <v>4226</v>
      </c>
      <c r="AG7" s="146">
        <f t="shared" si="3"/>
        <v>1845838</v>
      </c>
      <c r="AH7" s="23">
        <v>113</v>
      </c>
      <c r="AI7" s="146">
        <f t="shared" si="4"/>
        <v>1845725</v>
      </c>
      <c r="AJ7" s="36"/>
      <c r="AK7" s="36"/>
      <c r="AL7" s="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6">
        <f t="shared" si="5"/>
        <v>5</v>
      </c>
      <c r="B8" s="6">
        <v>9662</v>
      </c>
      <c r="C8" s="28" t="s">
        <v>231</v>
      </c>
      <c r="D8" s="19" t="s">
        <v>38</v>
      </c>
      <c r="E8" s="199">
        <v>27992</v>
      </c>
      <c r="F8" s="200"/>
      <c r="G8" s="199"/>
      <c r="H8" s="200"/>
      <c r="I8" s="199"/>
      <c r="J8" s="200"/>
      <c r="K8" s="199">
        <v>890</v>
      </c>
      <c r="L8" s="200">
        <v>42287</v>
      </c>
      <c r="M8" s="199">
        <v>3815</v>
      </c>
      <c r="N8" s="202">
        <v>720</v>
      </c>
      <c r="O8" s="91">
        <f t="shared" si="0"/>
        <v>75704</v>
      </c>
      <c r="P8" s="29"/>
      <c r="Q8" s="42">
        <v>68054</v>
      </c>
      <c r="R8" s="23"/>
      <c r="S8" s="42">
        <v>594</v>
      </c>
      <c r="T8" s="23">
        <v>2706</v>
      </c>
      <c r="U8" s="42">
        <v>2834</v>
      </c>
      <c r="V8" s="23">
        <v>7037</v>
      </c>
      <c r="W8" s="42"/>
      <c r="X8" s="23"/>
      <c r="Y8" s="42">
        <v>2019</v>
      </c>
      <c r="Z8" s="197">
        <f t="shared" si="1"/>
        <v>83244</v>
      </c>
      <c r="AA8" s="89">
        <f t="shared" si="2"/>
        <v>-7540</v>
      </c>
      <c r="AB8" s="23"/>
      <c r="AC8" s="42">
        <v>475119</v>
      </c>
      <c r="AD8" s="23">
        <v>3865</v>
      </c>
      <c r="AE8" s="42">
        <v>804917</v>
      </c>
      <c r="AF8" s="23"/>
      <c r="AG8" s="146">
        <f t="shared" si="3"/>
        <v>1283901</v>
      </c>
      <c r="AH8" s="23">
        <v>1403</v>
      </c>
      <c r="AI8" s="146">
        <f t="shared" si="4"/>
        <v>1282498</v>
      </c>
      <c r="AJ8" s="36"/>
      <c r="AK8" s="36"/>
      <c r="AL8" s="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6">
        <f t="shared" si="5"/>
        <v>6</v>
      </c>
      <c r="B9" s="6">
        <v>9663</v>
      </c>
      <c r="C9" s="28" t="s">
        <v>232</v>
      </c>
      <c r="D9" s="19"/>
      <c r="E9" s="199">
        <v>81160</v>
      </c>
      <c r="F9" s="200"/>
      <c r="G9" s="199"/>
      <c r="H9" s="200"/>
      <c r="I9" s="199">
        <v>13888</v>
      </c>
      <c r="J9" s="200">
        <v>1200</v>
      </c>
      <c r="K9" s="199">
        <v>24593</v>
      </c>
      <c r="L9" s="200">
        <v>19916</v>
      </c>
      <c r="M9" s="199">
        <v>16899</v>
      </c>
      <c r="N9" s="202"/>
      <c r="O9" s="91">
        <f t="shared" si="0"/>
        <v>157656</v>
      </c>
      <c r="P9" s="29"/>
      <c r="Q9" s="42">
        <v>60586</v>
      </c>
      <c r="R9" s="23">
        <v>18720</v>
      </c>
      <c r="S9" s="42">
        <v>17415</v>
      </c>
      <c r="T9" s="23">
        <v>11398</v>
      </c>
      <c r="U9" s="42">
        <v>59900</v>
      </c>
      <c r="V9" s="23">
        <v>12451</v>
      </c>
      <c r="W9" s="42"/>
      <c r="X9" s="23"/>
      <c r="Y9" s="42">
        <v>-4506</v>
      </c>
      <c r="Z9" s="197">
        <f t="shared" si="1"/>
        <v>175964</v>
      </c>
      <c r="AA9" s="89">
        <f t="shared" si="2"/>
        <v>-18308</v>
      </c>
      <c r="AB9" s="23"/>
      <c r="AC9" s="42">
        <v>1530028</v>
      </c>
      <c r="AD9" s="23">
        <v>50154</v>
      </c>
      <c r="AE9" s="42">
        <v>372441</v>
      </c>
      <c r="AF9" s="23"/>
      <c r="AG9" s="146">
        <f t="shared" si="3"/>
        <v>1952623</v>
      </c>
      <c r="AH9" s="23">
        <v>388167</v>
      </c>
      <c r="AI9" s="146">
        <f t="shared" si="4"/>
        <v>1564456</v>
      </c>
      <c r="AJ9" s="36"/>
      <c r="AK9" s="36"/>
      <c r="AL9" s="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6">
        <f t="shared" si="5"/>
        <v>7</v>
      </c>
      <c r="B10" s="6">
        <v>9664</v>
      </c>
      <c r="C10" s="28" t="s">
        <v>233</v>
      </c>
      <c r="D10" s="19"/>
      <c r="E10" s="199">
        <v>4857</v>
      </c>
      <c r="F10" s="200"/>
      <c r="G10" s="199"/>
      <c r="H10" s="200"/>
      <c r="I10" s="199">
        <v>1698</v>
      </c>
      <c r="J10" s="200"/>
      <c r="K10" s="199">
        <v>4005</v>
      </c>
      <c r="L10" s="200">
        <v>6431</v>
      </c>
      <c r="M10" s="199">
        <v>2868</v>
      </c>
      <c r="N10" s="202"/>
      <c r="O10" s="91">
        <f t="shared" si="0"/>
        <v>19859</v>
      </c>
      <c r="P10" s="29"/>
      <c r="Q10" s="42">
        <v>9720</v>
      </c>
      <c r="R10" s="23">
        <v>780</v>
      </c>
      <c r="S10" s="42"/>
      <c r="T10" s="23">
        <v>4776</v>
      </c>
      <c r="U10" s="42">
        <v>994</v>
      </c>
      <c r="V10" s="23">
        <v>1691</v>
      </c>
      <c r="W10" s="42">
        <v>1584</v>
      </c>
      <c r="X10" s="23"/>
      <c r="Y10" s="42">
        <v>50</v>
      </c>
      <c r="Z10" s="197">
        <f t="shared" si="1"/>
        <v>19595</v>
      </c>
      <c r="AA10" s="89">
        <f t="shared" si="2"/>
        <v>264</v>
      </c>
      <c r="AB10" s="23"/>
      <c r="AC10" s="42">
        <v>724000</v>
      </c>
      <c r="AD10" s="23">
        <v>42685</v>
      </c>
      <c r="AE10" s="42">
        <v>123734</v>
      </c>
      <c r="AF10" s="23"/>
      <c r="AG10" s="146">
        <f t="shared" si="3"/>
        <v>890419</v>
      </c>
      <c r="AH10" s="23"/>
      <c r="AI10" s="146">
        <f t="shared" si="4"/>
        <v>890419</v>
      </c>
      <c r="AJ10" s="36"/>
      <c r="AK10" s="36"/>
      <c r="AL10" s="36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 s="6">
        <f t="shared" si="5"/>
        <v>8</v>
      </c>
      <c r="B11" s="6">
        <v>9665</v>
      </c>
      <c r="C11" s="28" t="s">
        <v>234</v>
      </c>
      <c r="D11" s="19"/>
      <c r="E11" s="199">
        <v>79269</v>
      </c>
      <c r="F11" s="200">
        <v>7344</v>
      </c>
      <c r="G11" s="199"/>
      <c r="H11" s="200">
        <v>61098</v>
      </c>
      <c r="I11" s="199">
        <v>1108</v>
      </c>
      <c r="J11" s="200"/>
      <c r="K11" s="199">
        <v>68142</v>
      </c>
      <c r="L11" s="29">
        <v>44583</v>
      </c>
      <c r="M11" s="199"/>
      <c r="N11" s="202">
        <v>399</v>
      </c>
      <c r="O11" s="91">
        <f t="shared" si="0"/>
        <v>261943</v>
      </c>
      <c r="P11" s="29"/>
      <c r="Q11" s="42">
        <v>74208</v>
      </c>
      <c r="R11" s="23">
        <v>5484</v>
      </c>
      <c r="S11" s="42">
        <v>33298</v>
      </c>
      <c r="T11" s="23">
        <v>126823</v>
      </c>
      <c r="U11" s="42">
        <v>63177</v>
      </c>
      <c r="V11" s="23">
        <v>21421</v>
      </c>
      <c r="W11" s="42"/>
      <c r="X11" s="23"/>
      <c r="Y11" s="42">
        <v>18188</v>
      </c>
      <c r="Z11" s="197">
        <f t="shared" si="1"/>
        <v>342599</v>
      </c>
      <c r="AA11" s="89">
        <f t="shared" si="2"/>
        <v>-80656</v>
      </c>
      <c r="AB11" s="23"/>
      <c r="AC11" s="42">
        <v>1985234</v>
      </c>
      <c r="AD11" s="23">
        <v>334035</v>
      </c>
      <c r="AE11" s="42">
        <v>900880</v>
      </c>
      <c r="AF11" s="23">
        <v>33980</v>
      </c>
      <c r="AG11" s="146">
        <f t="shared" si="3"/>
        <v>3254129</v>
      </c>
      <c r="AH11" s="23">
        <v>593687</v>
      </c>
      <c r="AI11" s="146">
        <f t="shared" si="4"/>
        <v>2660442</v>
      </c>
      <c r="AJ11" s="36"/>
      <c r="AK11" s="36"/>
      <c r="AL11" s="36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customHeight="1">
      <c r="A12" s="6">
        <f t="shared" si="5"/>
        <v>9</v>
      </c>
      <c r="B12" s="6">
        <v>9752</v>
      </c>
      <c r="C12" s="28" t="s">
        <v>235</v>
      </c>
      <c r="D12" s="19"/>
      <c r="E12" s="199">
        <v>496242</v>
      </c>
      <c r="F12" s="200"/>
      <c r="G12" s="199"/>
      <c r="H12" s="200"/>
      <c r="I12" s="199"/>
      <c r="J12" s="200"/>
      <c r="K12" s="199">
        <v>25091</v>
      </c>
      <c r="L12" s="200">
        <v>1525</v>
      </c>
      <c r="M12" s="199">
        <v>6042</v>
      </c>
      <c r="N12" s="202">
        <v>25562</v>
      </c>
      <c r="O12" s="91">
        <f t="shared" si="0"/>
        <v>554462</v>
      </c>
      <c r="P12" s="29"/>
      <c r="Q12" s="42">
        <v>120932</v>
      </c>
      <c r="R12" s="23">
        <v>26797</v>
      </c>
      <c r="S12" s="42">
        <v>35965</v>
      </c>
      <c r="T12" s="23">
        <v>144034</v>
      </c>
      <c r="U12" s="42">
        <v>98196</v>
      </c>
      <c r="V12" s="23">
        <v>21343</v>
      </c>
      <c r="W12" s="42">
        <v>96259</v>
      </c>
      <c r="X12" s="23"/>
      <c r="Y12" s="42"/>
      <c r="Z12" s="197">
        <f t="shared" si="1"/>
        <v>543526</v>
      </c>
      <c r="AA12" s="89">
        <f t="shared" si="2"/>
        <v>10936</v>
      </c>
      <c r="AB12" s="23"/>
      <c r="AC12" s="42">
        <v>2845384</v>
      </c>
      <c r="AD12" s="23">
        <v>285273</v>
      </c>
      <c r="AE12" s="42">
        <v>55835</v>
      </c>
      <c r="AF12" s="23"/>
      <c r="AG12" s="146">
        <f t="shared" si="3"/>
        <v>3186492</v>
      </c>
      <c r="AH12" s="23">
        <v>1029510</v>
      </c>
      <c r="AI12" s="146">
        <f t="shared" si="4"/>
        <v>2156982</v>
      </c>
      <c r="AJ12" s="36"/>
      <c r="AK12" s="36"/>
      <c r="AL12" s="36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customHeight="1">
      <c r="A13" s="6">
        <f t="shared" si="5"/>
        <v>10</v>
      </c>
      <c r="B13" s="6">
        <v>9667</v>
      </c>
      <c r="C13" s="28" t="s">
        <v>236</v>
      </c>
      <c r="D13" s="19"/>
      <c r="E13" s="199">
        <v>44763</v>
      </c>
      <c r="F13" s="200">
        <v>500</v>
      </c>
      <c r="G13" s="199">
        <v>47452</v>
      </c>
      <c r="H13" s="200">
        <v>168971</v>
      </c>
      <c r="I13" s="199">
        <v>35000</v>
      </c>
      <c r="J13" s="200">
        <v>80862</v>
      </c>
      <c r="K13" s="199">
        <v>4687</v>
      </c>
      <c r="L13" s="200">
        <v>21541</v>
      </c>
      <c r="M13" s="199">
        <v>60000</v>
      </c>
      <c r="N13" s="202"/>
      <c r="O13" s="91">
        <f t="shared" si="0"/>
        <v>463776</v>
      </c>
      <c r="P13" s="29"/>
      <c r="Q13" s="42">
        <v>69156</v>
      </c>
      <c r="R13" s="23">
        <v>4334</v>
      </c>
      <c r="S13" s="42">
        <v>50258</v>
      </c>
      <c r="T13" s="23">
        <v>56407</v>
      </c>
      <c r="U13" s="42">
        <v>30794</v>
      </c>
      <c r="V13" s="23">
        <v>32133</v>
      </c>
      <c r="W13" s="42">
        <v>4751</v>
      </c>
      <c r="X13" s="23"/>
      <c r="Y13" s="42"/>
      <c r="Z13" s="197">
        <f t="shared" si="1"/>
        <v>247833</v>
      </c>
      <c r="AA13" s="89">
        <f t="shared" si="2"/>
        <v>215943</v>
      </c>
      <c r="AB13" s="23"/>
      <c r="AC13" s="42">
        <v>6412000</v>
      </c>
      <c r="AD13" s="23">
        <v>250838</v>
      </c>
      <c r="AE13" s="42">
        <v>841695</v>
      </c>
      <c r="AF13" s="23"/>
      <c r="AG13" s="146">
        <f t="shared" si="3"/>
        <v>7504533</v>
      </c>
      <c r="AH13" s="23">
        <v>7121827</v>
      </c>
      <c r="AI13" s="146">
        <f t="shared" si="4"/>
        <v>382706</v>
      </c>
      <c r="AJ13" s="36"/>
      <c r="AK13" s="36"/>
      <c r="AL13" s="36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6">
        <f t="shared" si="5"/>
        <v>11</v>
      </c>
      <c r="B14" s="6">
        <v>9668</v>
      </c>
      <c r="C14" s="28" t="s">
        <v>237</v>
      </c>
      <c r="D14" s="19"/>
      <c r="E14" s="199">
        <v>22940</v>
      </c>
      <c r="F14" s="200"/>
      <c r="G14" s="199"/>
      <c r="H14" s="200"/>
      <c r="I14" s="199"/>
      <c r="J14" s="200"/>
      <c r="K14" s="199">
        <v>32087</v>
      </c>
      <c r="L14" s="200">
        <v>13527</v>
      </c>
      <c r="M14" s="199"/>
      <c r="N14" s="202">
        <v>67</v>
      </c>
      <c r="O14" s="91">
        <f t="shared" si="0"/>
        <v>68621</v>
      </c>
      <c r="P14" s="29"/>
      <c r="Q14" s="42"/>
      <c r="R14" s="23"/>
      <c r="S14" s="42">
        <v>2507</v>
      </c>
      <c r="T14" s="23">
        <v>14351</v>
      </c>
      <c r="U14" s="42">
        <v>6053</v>
      </c>
      <c r="V14" s="23">
        <v>6399</v>
      </c>
      <c r="W14" s="42"/>
      <c r="X14" s="23"/>
      <c r="Y14" s="42"/>
      <c r="Z14" s="197">
        <f t="shared" si="1"/>
        <v>29310</v>
      </c>
      <c r="AA14" s="89">
        <f t="shared" si="2"/>
        <v>39311</v>
      </c>
      <c r="AB14" s="23"/>
      <c r="AC14" s="42">
        <v>1158720</v>
      </c>
      <c r="AD14" s="23">
        <v>57000</v>
      </c>
      <c r="AE14" s="42">
        <v>60755</v>
      </c>
      <c r="AF14" s="23"/>
      <c r="AG14" s="146">
        <f t="shared" si="3"/>
        <v>1276475</v>
      </c>
      <c r="AH14" s="23"/>
      <c r="AI14" s="146">
        <f t="shared" si="4"/>
        <v>1276475</v>
      </c>
      <c r="AJ14" s="36"/>
      <c r="AK14" s="36"/>
      <c r="AL14" s="36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>
      <c r="A15" s="6">
        <f t="shared" si="5"/>
        <v>12</v>
      </c>
      <c r="B15" s="6">
        <v>9671</v>
      </c>
      <c r="C15" s="28" t="s">
        <v>238</v>
      </c>
      <c r="D15" s="19"/>
      <c r="E15" s="144">
        <v>22110</v>
      </c>
      <c r="F15" s="200"/>
      <c r="G15" s="199">
        <v>4266</v>
      </c>
      <c r="H15" s="200"/>
      <c r="I15" s="199"/>
      <c r="J15" s="200"/>
      <c r="K15" s="199">
        <v>13800</v>
      </c>
      <c r="L15" s="200">
        <v>1416</v>
      </c>
      <c r="M15" s="199">
        <v>20</v>
      </c>
      <c r="N15" s="202"/>
      <c r="O15" s="91">
        <f t="shared" si="0"/>
        <v>41612</v>
      </c>
      <c r="P15" s="29"/>
      <c r="Q15" s="42">
        <v>4697</v>
      </c>
      <c r="R15" s="23"/>
      <c r="S15" s="42"/>
      <c r="T15" s="23">
        <v>5036</v>
      </c>
      <c r="U15" s="42">
        <v>7078</v>
      </c>
      <c r="V15" s="23">
        <v>3642</v>
      </c>
      <c r="W15" s="42">
        <v>4334</v>
      </c>
      <c r="X15" s="23"/>
      <c r="Y15" s="42">
        <v>5881</v>
      </c>
      <c r="Z15" s="197">
        <f t="shared" si="1"/>
        <v>30668</v>
      </c>
      <c r="AA15" s="89">
        <f t="shared" si="2"/>
        <v>10944</v>
      </c>
      <c r="AB15" s="23"/>
      <c r="AC15" s="42">
        <v>2000000</v>
      </c>
      <c r="AD15" s="23"/>
      <c r="AE15" s="42">
        <v>55048</v>
      </c>
      <c r="AF15" s="23"/>
      <c r="AG15" s="146">
        <f t="shared" si="3"/>
        <v>2055048</v>
      </c>
      <c r="AH15" s="23"/>
      <c r="AI15" s="146">
        <f t="shared" si="4"/>
        <v>2055048</v>
      </c>
      <c r="AJ15" s="36"/>
      <c r="AK15" s="36"/>
      <c r="AL15" s="36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>
      <c r="A16" s="6">
        <f t="shared" si="5"/>
        <v>13</v>
      </c>
      <c r="B16" s="6">
        <v>9672</v>
      </c>
      <c r="C16" s="28" t="s">
        <v>239</v>
      </c>
      <c r="D16" s="19"/>
      <c r="E16" s="199">
        <v>67573</v>
      </c>
      <c r="F16" s="200">
        <v>839</v>
      </c>
      <c r="G16" s="199">
        <v>5486</v>
      </c>
      <c r="H16" s="200"/>
      <c r="I16" s="199"/>
      <c r="J16" s="200"/>
      <c r="K16" s="199">
        <v>15875</v>
      </c>
      <c r="L16" s="200">
        <v>4009</v>
      </c>
      <c r="M16" s="199">
        <v>1651</v>
      </c>
      <c r="N16" s="202"/>
      <c r="O16" s="91">
        <f t="shared" si="0"/>
        <v>95433</v>
      </c>
      <c r="P16" s="29"/>
      <c r="Q16" s="42">
        <v>51316</v>
      </c>
      <c r="R16" s="23"/>
      <c r="S16" s="42">
        <v>15509</v>
      </c>
      <c r="T16" s="23">
        <v>16133</v>
      </c>
      <c r="U16" s="42">
        <v>15245</v>
      </c>
      <c r="V16" s="23">
        <v>7805</v>
      </c>
      <c r="W16" s="42">
        <v>6101</v>
      </c>
      <c r="X16" s="23"/>
      <c r="Y16" s="42"/>
      <c r="Z16" s="197">
        <f t="shared" si="1"/>
        <v>112109</v>
      </c>
      <c r="AA16" s="89">
        <f t="shared" si="2"/>
        <v>-16676</v>
      </c>
      <c r="AB16" s="23"/>
      <c r="AC16" s="42">
        <v>815000</v>
      </c>
      <c r="AD16" s="23">
        <v>17544</v>
      </c>
      <c r="AE16" s="42">
        <v>61540</v>
      </c>
      <c r="AF16" s="23"/>
      <c r="AG16" s="146">
        <f t="shared" si="3"/>
        <v>894084</v>
      </c>
      <c r="AH16" s="23">
        <v>5051</v>
      </c>
      <c r="AI16" s="146">
        <f t="shared" si="4"/>
        <v>889033</v>
      </c>
      <c r="AJ16" s="36"/>
      <c r="AK16" s="36"/>
      <c r="AL16" s="3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 s="6">
        <f t="shared" si="5"/>
        <v>14</v>
      </c>
      <c r="B17" s="6">
        <v>9673</v>
      </c>
      <c r="C17" s="28" t="s">
        <v>381</v>
      </c>
      <c r="D17" s="19"/>
      <c r="E17" s="144">
        <v>777461</v>
      </c>
      <c r="F17" s="29"/>
      <c r="G17" s="144">
        <v>36970</v>
      </c>
      <c r="H17" s="29"/>
      <c r="I17" s="144">
        <v>127430</v>
      </c>
      <c r="J17" s="29"/>
      <c r="K17" s="144">
        <v>18699</v>
      </c>
      <c r="L17" s="29">
        <v>30130</v>
      </c>
      <c r="M17" s="144"/>
      <c r="N17" s="149">
        <v>5803</v>
      </c>
      <c r="O17" s="91">
        <f t="shared" si="0"/>
        <v>996493</v>
      </c>
      <c r="P17" s="29"/>
      <c r="Q17" s="144">
        <v>194362</v>
      </c>
      <c r="R17" s="29">
        <v>60803</v>
      </c>
      <c r="S17" s="144">
        <v>353949</v>
      </c>
      <c r="T17" s="29">
        <v>32326</v>
      </c>
      <c r="U17" s="42">
        <v>234073</v>
      </c>
      <c r="V17" s="23">
        <v>55244</v>
      </c>
      <c r="W17" s="42">
        <v>25613</v>
      </c>
      <c r="X17" s="23"/>
      <c r="Y17" s="42">
        <v>22544</v>
      </c>
      <c r="Z17" s="197">
        <f t="shared" si="1"/>
        <v>978914</v>
      </c>
      <c r="AA17" s="89">
        <f t="shared" si="2"/>
        <v>17579</v>
      </c>
      <c r="AB17" s="23"/>
      <c r="AC17" s="42">
        <v>1798223</v>
      </c>
      <c r="AD17" s="23">
        <v>96031</v>
      </c>
      <c r="AE17" s="42">
        <v>661503</v>
      </c>
      <c r="AF17" s="23">
        <v>9009</v>
      </c>
      <c r="AG17" s="146">
        <f t="shared" si="3"/>
        <v>2564766</v>
      </c>
      <c r="AH17" s="23">
        <v>137848</v>
      </c>
      <c r="AI17" s="146">
        <f t="shared" si="4"/>
        <v>2426918</v>
      </c>
      <c r="AJ17" s="36" t="s">
        <v>382</v>
      </c>
      <c r="AK17" s="36"/>
      <c r="AL17" s="36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6">
        <f t="shared" si="5"/>
        <v>15</v>
      </c>
      <c r="B18" s="6">
        <v>9964</v>
      </c>
      <c r="C18" s="28" t="s">
        <v>241</v>
      </c>
      <c r="D18" s="19"/>
      <c r="E18" s="199">
        <v>48693</v>
      </c>
      <c r="F18" s="200"/>
      <c r="G18" s="199">
        <v>206</v>
      </c>
      <c r="H18" s="200"/>
      <c r="I18" s="199">
        <v>3200</v>
      </c>
      <c r="J18" s="200"/>
      <c r="K18" s="199">
        <v>15</v>
      </c>
      <c r="L18" s="200">
        <v>5358</v>
      </c>
      <c r="M18" s="199"/>
      <c r="N18" s="202">
        <v>45</v>
      </c>
      <c r="O18" s="91">
        <f t="shared" si="0"/>
        <v>57517</v>
      </c>
      <c r="P18" s="29"/>
      <c r="Q18" s="42">
        <v>35196</v>
      </c>
      <c r="R18" s="23"/>
      <c r="S18" s="42">
        <v>300</v>
      </c>
      <c r="T18" s="23">
        <v>7161</v>
      </c>
      <c r="U18" s="42">
        <v>1214</v>
      </c>
      <c r="V18" s="23">
        <v>6519</v>
      </c>
      <c r="W18" s="42">
        <v>206</v>
      </c>
      <c r="X18" s="23"/>
      <c r="Y18" s="42">
        <v>3465</v>
      </c>
      <c r="Z18" s="197">
        <f t="shared" si="1"/>
        <v>54061</v>
      </c>
      <c r="AA18" s="89">
        <f t="shared" si="2"/>
        <v>3456</v>
      </c>
      <c r="AB18" s="23"/>
      <c r="AC18" s="42">
        <v>1186400</v>
      </c>
      <c r="AD18" s="23">
        <v>68658</v>
      </c>
      <c r="AE18" s="42">
        <v>110904</v>
      </c>
      <c r="AF18" s="23"/>
      <c r="AG18" s="146">
        <f t="shared" si="3"/>
        <v>1365962</v>
      </c>
      <c r="AH18" s="23">
        <v>6170</v>
      </c>
      <c r="AI18" s="146">
        <f t="shared" si="4"/>
        <v>1359792</v>
      </c>
      <c r="AJ18" s="36"/>
      <c r="AK18" s="36"/>
      <c r="AL18" s="36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6">
        <f t="shared" si="5"/>
        <v>16</v>
      </c>
      <c r="B19" s="6">
        <v>9677</v>
      </c>
      <c r="C19" s="28" t="s">
        <v>242</v>
      </c>
      <c r="D19" s="19" t="s">
        <v>38</v>
      </c>
      <c r="E19" s="199"/>
      <c r="F19" s="200"/>
      <c r="G19" s="199"/>
      <c r="H19" s="200"/>
      <c r="I19" s="199"/>
      <c r="J19" s="200"/>
      <c r="K19" s="199"/>
      <c r="L19" s="200"/>
      <c r="M19" s="199"/>
      <c r="N19" s="202"/>
      <c r="O19" s="91">
        <f t="shared" si="0"/>
        <v>0</v>
      </c>
      <c r="P19" s="29"/>
      <c r="Q19" s="42"/>
      <c r="R19" s="23"/>
      <c r="S19" s="42"/>
      <c r="T19" s="23"/>
      <c r="U19" s="42"/>
      <c r="V19" s="23"/>
      <c r="W19" s="42"/>
      <c r="X19" s="23"/>
      <c r="Y19" s="42"/>
      <c r="Z19" s="197">
        <f t="shared" si="1"/>
        <v>0</v>
      </c>
      <c r="AA19" s="89">
        <f t="shared" si="2"/>
        <v>0</v>
      </c>
      <c r="AB19" s="23"/>
      <c r="AC19" s="42"/>
      <c r="AD19" s="23"/>
      <c r="AE19" s="42"/>
      <c r="AF19" s="23"/>
      <c r="AG19" s="146">
        <f t="shared" si="3"/>
        <v>0</v>
      </c>
      <c r="AH19" s="23"/>
      <c r="AI19" s="146">
        <f t="shared" si="4"/>
        <v>0</v>
      </c>
      <c r="AJ19" s="36"/>
      <c r="AK19" s="36"/>
      <c r="AL19" s="36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6">
        <f t="shared" si="5"/>
        <v>17</v>
      </c>
      <c r="B20" s="6">
        <v>9681</v>
      </c>
      <c r="C20" s="28" t="s">
        <v>243</v>
      </c>
      <c r="D20" s="19"/>
      <c r="E20" s="199">
        <v>33936</v>
      </c>
      <c r="F20" s="200">
        <v>1305</v>
      </c>
      <c r="G20" s="199"/>
      <c r="H20" s="200"/>
      <c r="I20" s="199"/>
      <c r="J20" s="200">
        <v>20000</v>
      </c>
      <c r="K20" s="199">
        <v>2500</v>
      </c>
      <c r="L20" s="200">
        <v>3067</v>
      </c>
      <c r="M20" s="199"/>
      <c r="N20" s="202">
        <v>2376</v>
      </c>
      <c r="O20" s="91">
        <f t="shared" si="0"/>
        <v>63184</v>
      </c>
      <c r="P20" s="29"/>
      <c r="Q20" s="42">
        <v>38874</v>
      </c>
      <c r="R20" s="23">
        <v>2622</v>
      </c>
      <c r="S20" s="42"/>
      <c r="T20" s="23">
        <v>7654</v>
      </c>
      <c r="U20" s="42">
        <v>2307</v>
      </c>
      <c r="V20" s="23">
        <v>5178</v>
      </c>
      <c r="W20" s="42">
        <v>1305</v>
      </c>
      <c r="X20" s="23"/>
      <c r="Y20" s="42"/>
      <c r="Z20" s="197">
        <f t="shared" si="1"/>
        <v>57940</v>
      </c>
      <c r="AA20" s="89">
        <f t="shared" si="2"/>
        <v>5244</v>
      </c>
      <c r="AB20" s="23"/>
      <c r="AC20" s="42">
        <v>920000</v>
      </c>
      <c r="AD20" s="23">
        <v>14049</v>
      </c>
      <c r="AE20" s="42">
        <v>94385</v>
      </c>
      <c r="AF20" s="23">
        <v>339</v>
      </c>
      <c r="AG20" s="146">
        <f t="shared" si="3"/>
        <v>1028773</v>
      </c>
      <c r="AH20" s="23"/>
      <c r="AI20" s="146">
        <f t="shared" si="4"/>
        <v>1028773</v>
      </c>
      <c r="AJ20" s="36" t="s">
        <v>383</v>
      </c>
      <c r="AK20" s="36"/>
      <c r="AL20" s="36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6">
        <f t="shared" si="5"/>
        <v>18</v>
      </c>
      <c r="B21" s="6">
        <v>9679</v>
      </c>
      <c r="C21" s="28" t="s">
        <v>244</v>
      </c>
      <c r="D21" s="19"/>
      <c r="E21" s="144">
        <v>13002</v>
      </c>
      <c r="F21" s="29"/>
      <c r="G21" s="144">
        <v>5</v>
      </c>
      <c r="H21" s="29"/>
      <c r="I21" s="144"/>
      <c r="J21" s="29"/>
      <c r="K21" s="144"/>
      <c r="L21" s="29">
        <v>26000</v>
      </c>
      <c r="M21" s="144"/>
      <c r="N21" s="149">
        <v>468</v>
      </c>
      <c r="O21" s="91">
        <f t="shared" si="0"/>
        <v>39475</v>
      </c>
      <c r="P21" s="29"/>
      <c r="Q21" s="144">
        <v>27352</v>
      </c>
      <c r="R21" s="29"/>
      <c r="S21" s="144"/>
      <c r="T21" s="29">
        <v>6461</v>
      </c>
      <c r="U21" s="144">
        <v>500</v>
      </c>
      <c r="V21" s="29">
        <v>3027</v>
      </c>
      <c r="W21" s="144">
        <v>3600</v>
      </c>
      <c r="X21" s="29"/>
      <c r="Y21" s="144"/>
      <c r="Z21" s="197">
        <f t="shared" si="1"/>
        <v>40940</v>
      </c>
      <c r="AA21" s="89">
        <f t="shared" si="2"/>
        <v>-1465</v>
      </c>
      <c r="AB21" s="23"/>
      <c r="AC21" s="42">
        <v>2042000</v>
      </c>
      <c r="AD21" s="23">
        <v>149915</v>
      </c>
      <c r="AE21" s="42">
        <v>413374</v>
      </c>
      <c r="AF21" s="23">
        <v>51</v>
      </c>
      <c r="AG21" s="146">
        <f t="shared" si="3"/>
        <v>2605340</v>
      </c>
      <c r="AH21" s="23"/>
      <c r="AI21" s="146">
        <f t="shared" si="4"/>
        <v>2605340</v>
      </c>
      <c r="AJ21" s="36"/>
      <c r="AK21" s="36"/>
      <c r="AL21" s="36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6">
        <f t="shared" si="5"/>
        <v>19</v>
      </c>
      <c r="B22" s="6">
        <v>9684</v>
      </c>
      <c r="C22" s="28" t="s">
        <v>245</v>
      </c>
      <c r="D22" s="19"/>
      <c r="E22" s="199">
        <v>83837</v>
      </c>
      <c r="F22" s="200">
        <v>191</v>
      </c>
      <c r="G22" s="199">
        <v>9656</v>
      </c>
      <c r="H22" s="200"/>
      <c r="I22" s="199"/>
      <c r="J22" s="200">
        <v>13523</v>
      </c>
      <c r="K22" s="199">
        <v>30293</v>
      </c>
      <c r="L22" s="200">
        <v>2171</v>
      </c>
      <c r="M22" s="199">
        <v>305</v>
      </c>
      <c r="N22" s="202">
        <v>4683</v>
      </c>
      <c r="O22" s="91">
        <f t="shared" si="0"/>
        <v>144659</v>
      </c>
      <c r="P22" s="29"/>
      <c r="Q22" s="42">
        <v>33711</v>
      </c>
      <c r="R22" s="23">
        <v>3150</v>
      </c>
      <c r="S22" s="42">
        <v>9661</v>
      </c>
      <c r="T22" s="23">
        <v>15987</v>
      </c>
      <c r="U22" s="42">
        <v>14860</v>
      </c>
      <c r="V22" s="23">
        <v>15561</v>
      </c>
      <c r="W22" s="42">
        <v>191</v>
      </c>
      <c r="X22" s="23"/>
      <c r="Y22" s="42"/>
      <c r="Z22" s="197">
        <f t="shared" si="1"/>
        <v>93121</v>
      </c>
      <c r="AA22" s="89">
        <f t="shared" si="2"/>
        <v>51538</v>
      </c>
      <c r="AB22" s="23"/>
      <c r="AC22" s="42">
        <v>424444</v>
      </c>
      <c r="AD22" s="23"/>
      <c r="AE22" s="42">
        <v>96300</v>
      </c>
      <c r="AF22" s="23">
        <v>2565</v>
      </c>
      <c r="AG22" s="146">
        <f t="shared" si="3"/>
        <v>523309</v>
      </c>
      <c r="AH22" s="23">
        <v>6541</v>
      </c>
      <c r="AI22" s="146">
        <f t="shared" si="4"/>
        <v>516768</v>
      </c>
      <c r="AJ22" s="36"/>
      <c r="AK22" s="36"/>
      <c r="AL22" s="36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6">
        <f t="shared" si="5"/>
        <v>20</v>
      </c>
      <c r="B23" s="6">
        <v>9686</v>
      </c>
      <c r="C23" s="12" t="s">
        <v>246</v>
      </c>
      <c r="D23" s="19"/>
      <c r="E23" s="144">
        <v>73433</v>
      </c>
      <c r="F23" s="29"/>
      <c r="G23" s="144"/>
      <c r="H23" s="29"/>
      <c r="I23" s="144"/>
      <c r="J23" s="29"/>
      <c r="K23" s="144">
        <v>16288</v>
      </c>
      <c r="L23" s="29">
        <v>24697</v>
      </c>
      <c r="M23" s="144">
        <v>22243</v>
      </c>
      <c r="N23" s="149">
        <v>15045</v>
      </c>
      <c r="O23" s="91">
        <f t="shared" si="0"/>
        <v>151706</v>
      </c>
      <c r="P23" s="29"/>
      <c r="Q23" s="144">
        <v>52031</v>
      </c>
      <c r="R23" s="29">
        <v>16640</v>
      </c>
      <c r="S23" s="144">
        <v>27198</v>
      </c>
      <c r="T23" s="29">
        <v>26594</v>
      </c>
      <c r="U23" s="144">
        <v>6250</v>
      </c>
      <c r="V23" s="29">
        <v>14318</v>
      </c>
      <c r="W23" s="144">
        <v>11814</v>
      </c>
      <c r="X23" s="29"/>
      <c r="Y23" s="144">
        <v>1520</v>
      </c>
      <c r="Z23" s="197">
        <f t="shared" si="1"/>
        <v>156365</v>
      </c>
      <c r="AA23" s="89">
        <f t="shared" si="2"/>
        <v>-4659</v>
      </c>
      <c r="AB23" s="23"/>
      <c r="AC23" s="42">
        <v>1523000</v>
      </c>
      <c r="AD23" s="23"/>
      <c r="AE23" s="42">
        <v>499294</v>
      </c>
      <c r="AF23" s="23"/>
      <c r="AG23" s="146">
        <f t="shared" si="3"/>
        <v>2022294</v>
      </c>
      <c r="AH23" s="23"/>
      <c r="AI23" s="146">
        <f t="shared" si="4"/>
        <v>2022294</v>
      </c>
      <c r="AJ23" s="36"/>
      <c r="AK23" s="36"/>
      <c r="AL23" s="36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6">
        <f t="shared" si="5"/>
        <v>21</v>
      </c>
      <c r="B24" s="6">
        <v>9687</v>
      </c>
      <c r="C24" s="28" t="s">
        <v>247</v>
      </c>
      <c r="D24" s="19"/>
      <c r="E24" s="199">
        <v>52173</v>
      </c>
      <c r="F24" s="200"/>
      <c r="G24" s="199"/>
      <c r="H24" s="200"/>
      <c r="I24" s="199">
        <v>1200</v>
      </c>
      <c r="J24" s="200">
        <v>5000</v>
      </c>
      <c r="K24" s="199">
        <v>55499</v>
      </c>
      <c r="L24" s="200">
        <v>3394</v>
      </c>
      <c r="M24" s="199">
        <v>2058</v>
      </c>
      <c r="N24" s="202">
        <v>11635</v>
      </c>
      <c r="O24" s="91">
        <f t="shared" si="0"/>
        <v>130959</v>
      </c>
      <c r="P24" s="29"/>
      <c r="Q24" s="42">
        <v>48410</v>
      </c>
      <c r="R24" s="23">
        <v>18252</v>
      </c>
      <c r="S24" s="42">
        <v>14591</v>
      </c>
      <c r="T24" s="23">
        <v>27939</v>
      </c>
      <c r="U24" s="42">
        <v>7507</v>
      </c>
      <c r="V24" s="23">
        <v>5798</v>
      </c>
      <c r="W24" s="42">
        <v>1425</v>
      </c>
      <c r="X24" s="23"/>
      <c r="Y24" s="42">
        <v>3683</v>
      </c>
      <c r="Z24" s="197">
        <f t="shared" si="1"/>
        <v>127605</v>
      </c>
      <c r="AA24" s="89">
        <f t="shared" si="2"/>
        <v>3354</v>
      </c>
      <c r="AB24" s="23"/>
      <c r="AC24" s="42">
        <v>4886</v>
      </c>
      <c r="AD24" s="23"/>
      <c r="AE24" s="42">
        <v>90653</v>
      </c>
      <c r="AF24" s="23">
        <v>6281</v>
      </c>
      <c r="AG24" s="146">
        <f t="shared" si="3"/>
        <v>101820</v>
      </c>
      <c r="AH24" s="23">
        <v>17069</v>
      </c>
      <c r="AI24" s="146">
        <f t="shared" si="4"/>
        <v>84751</v>
      </c>
      <c r="AJ24" s="36"/>
      <c r="AK24" s="36"/>
      <c r="AL24" s="36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6">
        <f t="shared" si="5"/>
        <v>22</v>
      </c>
      <c r="B25" s="6">
        <v>9690</v>
      </c>
      <c r="C25" s="28" t="s">
        <v>248</v>
      </c>
      <c r="D25" s="19"/>
      <c r="E25" s="199">
        <v>37913</v>
      </c>
      <c r="F25" s="200">
        <v>203</v>
      </c>
      <c r="G25" s="199">
        <v>290</v>
      </c>
      <c r="H25" s="200"/>
      <c r="I25" s="199">
        <v>1500</v>
      </c>
      <c r="J25" s="200">
        <v>15867</v>
      </c>
      <c r="K25" s="199">
        <v>8546</v>
      </c>
      <c r="L25" s="200">
        <v>17616</v>
      </c>
      <c r="M25" s="199">
        <v>2856</v>
      </c>
      <c r="N25" s="202">
        <v>1861</v>
      </c>
      <c r="O25" s="91">
        <f t="shared" si="0"/>
        <v>86652</v>
      </c>
      <c r="P25" s="29"/>
      <c r="Q25" s="42">
        <v>44299</v>
      </c>
      <c r="R25" s="23">
        <v>7360</v>
      </c>
      <c r="S25" s="42">
        <v>2556</v>
      </c>
      <c r="T25" s="23">
        <v>9301</v>
      </c>
      <c r="U25" s="42">
        <v>5748</v>
      </c>
      <c r="V25" s="23">
        <v>5803</v>
      </c>
      <c r="W25" s="42">
        <v>906</v>
      </c>
      <c r="X25" s="23"/>
      <c r="Y25" s="42"/>
      <c r="Z25" s="197">
        <f t="shared" si="1"/>
        <v>75973</v>
      </c>
      <c r="AA25" s="89">
        <f t="shared" si="2"/>
        <v>10679</v>
      </c>
      <c r="AB25" s="23"/>
      <c r="AC25" s="42">
        <v>1165000</v>
      </c>
      <c r="AD25" s="23">
        <v>125000</v>
      </c>
      <c r="AE25" s="42">
        <v>322419</v>
      </c>
      <c r="AF25" s="23"/>
      <c r="AG25" s="146"/>
      <c r="AH25" s="23"/>
      <c r="AI25" s="146">
        <f t="shared" si="4"/>
        <v>0</v>
      </c>
      <c r="AJ25" s="36"/>
      <c r="AK25" s="36"/>
      <c r="AL25" s="36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6">
        <f t="shared" si="5"/>
        <v>23</v>
      </c>
      <c r="B26" s="6">
        <v>9666</v>
      </c>
      <c r="C26" s="28" t="s">
        <v>249</v>
      </c>
      <c r="D26" s="19"/>
      <c r="E26" s="199">
        <v>14401</v>
      </c>
      <c r="F26" s="200">
        <v>49506</v>
      </c>
      <c r="G26" s="199"/>
      <c r="H26" s="200"/>
      <c r="I26" s="199">
        <v>-20000</v>
      </c>
      <c r="J26" s="200"/>
      <c r="K26" s="199">
        <v>83577</v>
      </c>
      <c r="L26" s="200">
        <v>1534</v>
      </c>
      <c r="M26" s="199"/>
      <c r="N26" s="202"/>
      <c r="O26" s="91">
        <f t="shared" si="0"/>
        <v>129018</v>
      </c>
      <c r="P26" s="29"/>
      <c r="Q26" s="42">
        <v>24336</v>
      </c>
      <c r="R26" s="23"/>
      <c r="S26" s="42">
        <v>35614</v>
      </c>
      <c r="T26" s="23">
        <v>27035</v>
      </c>
      <c r="U26" s="42">
        <v>25689</v>
      </c>
      <c r="V26" s="23">
        <v>11746</v>
      </c>
      <c r="W26" s="42">
        <v>33601</v>
      </c>
      <c r="X26" s="23"/>
      <c r="Y26" s="42"/>
      <c r="Z26" s="197">
        <f t="shared" si="1"/>
        <v>158021</v>
      </c>
      <c r="AA26" s="89">
        <f t="shared" si="2"/>
        <v>-29003</v>
      </c>
      <c r="AB26" s="23"/>
      <c r="AC26" s="42"/>
      <c r="AD26" s="23">
        <v>23065</v>
      </c>
      <c r="AE26" s="42">
        <v>5662426</v>
      </c>
      <c r="AF26" s="23">
        <v>20078</v>
      </c>
      <c r="AG26" s="146">
        <f aca="true" t="shared" si="6" ref="AG26:AG28">SUM(AC26:AF26)</f>
        <v>5705569</v>
      </c>
      <c r="AH26" s="23">
        <v>8387</v>
      </c>
      <c r="AI26" s="146">
        <f t="shared" si="4"/>
        <v>5697182</v>
      </c>
      <c r="AJ26" s="36"/>
      <c r="AK26" s="36"/>
      <c r="AL26" s="3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6">
        <f t="shared" si="5"/>
        <v>24</v>
      </c>
      <c r="B27" s="6">
        <v>9692</v>
      </c>
      <c r="C27" s="28" t="s">
        <v>250</v>
      </c>
      <c r="D27" s="19"/>
      <c r="E27" s="199">
        <v>71004</v>
      </c>
      <c r="F27" s="200">
        <v>573</v>
      </c>
      <c r="G27" s="199">
        <v>382</v>
      </c>
      <c r="H27" s="200"/>
      <c r="I27" s="199">
        <v>73</v>
      </c>
      <c r="J27" s="200">
        <v>170666</v>
      </c>
      <c r="K27" s="199">
        <v>2961</v>
      </c>
      <c r="L27" s="200">
        <v>5109</v>
      </c>
      <c r="M27" s="199">
        <v>9236</v>
      </c>
      <c r="N27" s="202"/>
      <c r="O27" s="91">
        <f t="shared" si="0"/>
        <v>260004</v>
      </c>
      <c r="P27" s="29"/>
      <c r="Q27" s="42">
        <v>50432</v>
      </c>
      <c r="R27" s="23">
        <v>4334</v>
      </c>
      <c r="S27" s="42">
        <v>10786</v>
      </c>
      <c r="T27" s="23">
        <v>24737</v>
      </c>
      <c r="U27" s="42">
        <v>9212</v>
      </c>
      <c r="V27" s="23">
        <v>10132</v>
      </c>
      <c r="W27" s="42">
        <v>986</v>
      </c>
      <c r="X27" s="23"/>
      <c r="Y27" s="42"/>
      <c r="Z27" s="197">
        <f t="shared" si="1"/>
        <v>110619</v>
      </c>
      <c r="AA27" s="89">
        <f t="shared" si="2"/>
        <v>149385</v>
      </c>
      <c r="AB27" s="23"/>
      <c r="AC27" s="42">
        <v>1328000</v>
      </c>
      <c r="AD27" s="23">
        <v>9760</v>
      </c>
      <c r="AE27" s="42">
        <v>230449</v>
      </c>
      <c r="AF27" s="23">
        <v>8755</v>
      </c>
      <c r="AG27" s="146">
        <f t="shared" si="6"/>
        <v>1576964</v>
      </c>
      <c r="AH27" s="23"/>
      <c r="AI27" s="146">
        <f t="shared" si="4"/>
        <v>1576964</v>
      </c>
      <c r="AJ27" s="36"/>
      <c r="AK27" s="36"/>
      <c r="AL27" s="36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6">
        <f t="shared" si="5"/>
        <v>25</v>
      </c>
      <c r="B28" s="6">
        <v>9696</v>
      </c>
      <c r="C28" s="28" t="s">
        <v>251</v>
      </c>
      <c r="D28" s="19"/>
      <c r="E28" s="199">
        <v>9792</v>
      </c>
      <c r="F28" s="200"/>
      <c r="G28" s="199"/>
      <c r="H28" s="200"/>
      <c r="I28" s="199"/>
      <c r="J28" s="200"/>
      <c r="K28" s="199">
        <v>1377</v>
      </c>
      <c r="L28" s="200">
        <v>13369</v>
      </c>
      <c r="M28" s="199"/>
      <c r="N28" s="202"/>
      <c r="O28" s="91">
        <f t="shared" si="0"/>
        <v>24538</v>
      </c>
      <c r="P28" s="29"/>
      <c r="Q28" s="42">
        <v>19200</v>
      </c>
      <c r="R28" s="23"/>
      <c r="S28" s="42"/>
      <c r="T28" s="23">
        <v>15836</v>
      </c>
      <c r="U28" s="42"/>
      <c r="V28" s="23">
        <v>2316</v>
      </c>
      <c r="W28" s="42">
        <v>168</v>
      </c>
      <c r="X28" s="23"/>
      <c r="Y28" s="42">
        <v>209</v>
      </c>
      <c r="Z28" s="197">
        <f t="shared" si="1"/>
        <v>37729</v>
      </c>
      <c r="AA28" s="89">
        <f t="shared" si="2"/>
        <v>-13191</v>
      </c>
      <c r="AB28" s="23"/>
      <c r="AC28" s="42">
        <v>390000</v>
      </c>
      <c r="AD28" s="23">
        <v>236373</v>
      </c>
      <c r="AE28" s="42">
        <v>336163</v>
      </c>
      <c r="AF28" s="23"/>
      <c r="AG28" s="146">
        <f t="shared" si="6"/>
        <v>962536</v>
      </c>
      <c r="AH28" s="23"/>
      <c r="AI28" s="146">
        <f t="shared" si="4"/>
        <v>962536</v>
      </c>
      <c r="AJ28" s="36"/>
      <c r="AK28" s="36"/>
      <c r="AL28" s="36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customHeight="1">
      <c r="A29"/>
      <c r="B29"/>
      <c r="C29" s="134" t="s">
        <v>370</v>
      </c>
      <c r="D29"/>
      <c r="E29" s="265">
        <f>SUM(E3:E28)</f>
        <v>2408630</v>
      </c>
      <c r="F29" s="265">
        <f>SUM(F3:F28)</f>
        <v>61934</v>
      </c>
      <c r="G29" s="265">
        <f>SUM(G3:G28)</f>
        <v>120211</v>
      </c>
      <c r="H29" s="265">
        <f>SUM(H3:H28)</f>
        <v>231359</v>
      </c>
      <c r="I29" s="265">
        <f>SUM(I3:I28)</f>
        <v>181795</v>
      </c>
      <c r="J29" s="265">
        <f>SUM(J3:J28)</f>
        <v>313618</v>
      </c>
      <c r="K29" s="265">
        <f>SUM(K3:K28)</f>
        <v>562003</v>
      </c>
      <c r="L29" s="265">
        <f>SUM(L3:L28)</f>
        <v>304223</v>
      </c>
      <c r="M29" s="265">
        <f>SUM(M3:M28)</f>
        <v>181323</v>
      </c>
      <c r="N29" s="265">
        <f>SUM(N3:N28)</f>
        <v>73867</v>
      </c>
      <c r="O29" s="227">
        <f>SUM(O4:O28)</f>
        <v>4438963</v>
      </c>
      <c r="P29" s="228"/>
      <c r="Q29" s="265">
        <f>SUM(Q4:Q28)</f>
        <v>1271623</v>
      </c>
      <c r="R29" s="265">
        <f>SUM(R4:R28)</f>
        <v>197568</v>
      </c>
      <c r="S29" s="265">
        <f>SUM(S4:S28)</f>
        <v>681204</v>
      </c>
      <c r="T29" s="265">
        <f>SUM(T4:T28)</f>
        <v>701109</v>
      </c>
      <c r="U29" s="265">
        <f>SUM(U4:U28)</f>
        <v>622563</v>
      </c>
      <c r="V29" s="265">
        <f>SUM(V4:V28)</f>
        <v>307178</v>
      </c>
      <c r="W29" s="265">
        <f>SUM(W4:W28)</f>
        <v>212272</v>
      </c>
      <c r="X29" s="265">
        <f>SUM(X4:X28)</f>
        <v>0</v>
      </c>
      <c r="Y29" s="265">
        <f>SUM(Y4:Y28)</f>
        <v>53053</v>
      </c>
      <c r="Z29" s="227">
        <f>SUM(Z4:Z28)</f>
        <v>4046570</v>
      </c>
      <c r="AA29" s="227">
        <f t="shared" si="2"/>
        <v>392393</v>
      </c>
      <c r="AB29" s="96"/>
      <c r="AC29" s="265">
        <f>SUM(AC4:AC28)</f>
        <v>36147353</v>
      </c>
      <c r="AD29" s="265">
        <f>SUM(AD4:AD28)</f>
        <v>2275979</v>
      </c>
      <c r="AE29" s="265">
        <f>SUM(AE4:AE28)</f>
        <v>12529881</v>
      </c>
      <c r="AF29" s="265">
        <f>SUM(AF4:AF28)</f>
        <v>85538</v>
      </c>
      <c r="AG29" s="227">
        <f>SUM(AG4:AG28)</f>
        <v>49426332</v>
      </c>
      <c r="AH29" s="265">
        <f>SUM(AH4:AH28)</f>
        <v>9361458</v>
      </c>
      <c r="AI29" s="227">
        <f t="shared" si="4"/>
        <v>40064874</v>
      </c>
      <c r="AJ29" s="36"/>
      <c r="AK29" s="36"/>
      <c r="AL29" s="36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/>
      <c r="B30"/>
      <c r="C30" s="310" t="s">
        <v>371</v>
      </c>
      <c r="D30"/>
      <c r="E30" s="266">
        <v>2533687</v>
      </c>
      <c r="F30" s="266">
        <v>9415</v>
      </c>
      <c r="G30" s="266">
        <v>146355</v>
      </c>
      <c r="H30" s="266">
        <v>96321</v>
      </c>
      <c r="I30" s="266">
        <v>219874</v>
      </c>
      <c r="J30" s="266">
        <v>28059</v>
      </c>
      <c r="K30" s="266">
        <v>464978</v>
      </c>
      <c r="L30" s="266">
        <v>331117</v>
      </c>
      <c r="M30" s="266">
        <v>143356</v>
      </c>
      <c r="N30" s="266">
        <v>104280</v>
      </c>
      <c r="O30" s="234">
        <v>4077442</v>
      </c>
      <c r="P30" s="228"/>
      <c r="Q30" s="311">
        <v>1660499</v>
      </c>
      <c r="R30" s="311">
        <v>194173</v>
      </c>
      <c r="S30" s="311">
        <v>300074</v>
      </c>
      <c r="T30" s="311">
        <v>495315</v>
      </c>
      <c r="U30" s="311">
        <v>514352</v>
      </c>
      <c r="V30" s="311">
        <v>293563</v>
      </c>
      <c r="W30" s="311">
        <v>317666</v>
      </c>
      <c r="X30" s="311">
        <v>0</v>
      </c>
      <c r="Y30" s="311">
        <v>550294</v>
      </c>
      <c r="Z30" s="94">
        <v>4325936</v>
      </c>
      <c r="AA30" s="94">
        <v>-248494</v>
      </c>
      <c r="AB30" s="96"/>
      <c r="AC30" s="311">
        <v>35753359</v>
      </c>
      <c r="AD30" s="311">
        <v>2551469</v>
      </c>
      <c r="AE30" s="311">
        <v>12093240</v>
      </c>
      <c r="AF30" s="311">
        <v>75639</v>
      </c>
      <c r="AG30" s="94">
        <v>50473707</v>
      </c>
      <c r="AH30" s="311">
        <v>9248239</v>
      </c>
      <c r="AI30" s="94">
        <v>41225468</v>
      </c>
      <c r="AJ30" s="36"/>
      <c r="AK30" s="36"/>
      <c r="AL30" s="36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35" s="10" customFormat="1" ht="15.75" customHeight="1">
      <c r="A31" s="6"/>
      <c r="B31" s="6"/>
      <c r="C31" s="72" t="s">
        <v>331</v>
      </c>
      <c r="E31" s="182">
        <f>+E29/E30</f>
        <v>0.950642285333587</v>
      </c>
      <c r="F31" s="182">
        <f>+F29/F30</f>
        <v>6.578226234731811</v>
      </c>
      <c r="G31" s="182">
        <f>+G29/G30</f>
        <v>0.8213658569915616</v>
      </c>
      <c r="H31" s="182">
        <f>+H29/H30</f>
        <v>2.401958036149957</v>
      </c>
      <c r="I31" s="182">
        <f>+I29/I30</f>
        <v>0.8268144482749211</v>
      </c>
      <c r="J31" s="182">
        <f>+J29/J30</f>
        <v>11.177091129405895</v>
      </c>
      <c r="K31" s="182">
        <f>+K29/K30</f>
        <v>1.2086657863382784</v>
      </c>
      <c r="L31" s="182">
        <f>+L29/L30</f>
        <v>0.9187779546202702</v>
      </c>
      <c r="M31" s="182">
        <f>+M29/M30</f>
        <v>1.264844164178688</v>
      </c>
      <c r="N31" s="182">
        <f>+N29/N30</f>
        <v>0.7083525124664365</v>
      </c>
      <c r="O31" s="75">
        <f>+O29/O30</f>
        <v>1.0886636768836933</v>
      </c>
      <c r="P31" s="23"/>
      <c r="Q31" s="182">
        <f>+Q29/Q30</f>
        <v>0.7658077481528143</v>
      </c>
      <c r="R31" s="182">
        <f>+R29/R30</f>
        <v>1.0174844082338945</v>
      </c>
      <c r="S31" s="182">
        <f>+S29/S30</f>
        <v>2.270120037057526</v>
      </c>
      <c r="T31" s="182">
        <f>+T29/T30</f>
        <v>1.415481057508858</v>
      </c>
      <c r="U31" s="182">
        <f>+U29/U30</f>
        <v>1.210383161725822</v>
      </c>
      <c r="V31" s="182">
        <f>+V29/V30</f>
        <v>1.0463784605008124</v>
      </c>
      <c r="W31" s="182">
        <f>+W29/W30</f>
        <v>0.6682238577625557</v>
      </c>
      <c r="X31" s="182"/>
      <c r="Y31" s="182">
        <f>+Y29/Y30</f>
        <v>0.09640846529309788</v>
      </c>
      <c r="Z31" s="75">
        <f>+Z29/Z30</f>
        <v>0.9354206812121122</v>
      </c>
      <c r="AA31" s="75">
        <f>+AA29/AA30</f>
        <v>-1.5790844044524215</v>
      </c>
      <c r="AB31" s="80"/>
      <c r="AC31" s="182">
        <f>+AC29/AC30</f>
        <v>1.011019775792255</v>
      </c>
      <c r="AD31" s="182">
        <f>+AD29/AD30</f>
        <v>0.8920269068524838</v>
      </c>
      <c r="AE31" s="182">
        <f>+AE29/AE30</f>
        <v>1.036106204788791</v>
      </c>
      <c r="AF31" s="182">
        <f>+AF29/AF30</f>
        <v>1.130871640291384</v>
      </c>
      <c r="AG31" s="75">
        <f>+AG29/AG30</f>
        <v>0.9792490969605224</v>
      </c>
      <c r="AH31" s="182">
        <f>+AH29/AH30</f>
        <v>1.012242222546368</v>
      </c>
      <c r="AI31" s="75">
        <f>+AI29/AI30</f>
        <v>0.9718476452468654</v>
      </c>
    </row>
    <row r="32" spans="1:256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8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4" spans="1:256" ht="22.5" customHeight="1">
      <c r="A34" s="189" t="s">
        <v>384</v>
      </c>
      <c r="B34" s="189"/>
      <c r="C34" s="189"/>
      <c r="D34"/>
      <c r="E34" s="241" t="s">
        <v>5</v>
      </c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164"/>
      <c r="Q34" s="241" t="s">
        <v>6</v>
      </c>
      <c r="R34" s="241"/>
      <c r="S34" s="241"/>
      <c r="T34" s="241"/>
      <c r="U34" s="241"/>
      <c r="V34" s="241"/>
      <c r="W34" s="241"/>
      <c r="X34" s="241"/>
      <c r="Y34" s="241"/>
      <c r="Z34" s="241"/>
      <c r="AA34" s="312"/>
      <c r="AB34" s="10"/>
      <c r="AC34" s="243" t="s">
        <v>7</v>
      </c>
      <c r="AD34" s="243"/>
      <c r="AE34" s="243"/>
      <c r="AF34" s="243"/>
      <c r="AG34" s="243"/>
      <c r="AH34" s="243"/>
      <c r="AI34" s="243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85.5" customHeight="1">
      <c r="A35"/>
      <c r="B35"/>
      <c r="C35"/>
      <c r="D35"/>
      <c r="E35" s="13" t="s">
        <v>8</v>
      </c>
      <c r="F35" s="14" t="s">
        <v>9</v>
      </c>
      <c r="G35" s="14" t="s">
        <v>10</v>
      </c>
      <c r="H35" s="14" t="s">
        <v>11</v>
      </c>
      <c r="I35" s="14" t="s">
        <v>12</v>
      </c>
      <c r="J35" s="14" t="s">
        <v>13</v>
      </c>
      <c r="K35" s="14" t="s">
        <v>14</v>
      </c>
      <c r="L35" s="14" t="s">
        <v>15</v>
      </c>
      <c r="M35" s="14" t="s">
        <v>16</v>
      </c>
      <c r="N35" s="15" t="s">
        <v>17</v>
      </c>
      <c r="O35" s="16" t="s">
        <v>18</v>
      </c>
      <c r="P35" s="313"/>
      <c r="Q35" s="14" t="s">
        <v>19</v>
      </c>
      <c r="R35" s="14" t="s">
        <v>20</v>
      </c>
      <c r="S35" s="14" t="s">
        <v>21</v>
      </c>
      <c r="T35" s="14" t="s">
        <v>22</v>
      </c>
      <c r="U35" s="14" t="s">
        <v>23</v>
      </c>
      <c r="V35" s="192" t="s">
        <v>385</v>
      </c>
      <c r="W35" s="14" t="s">
        <v>25</v>
      </c>
      <c r="X35" s="14" t="s">
        <v>26</v>
      </c>
      <c r="Y35" s="14" t="s">
        <v>27</v>
      </c>
      <c r="Z35" s="16" t="s">
        <v>28</v>
      </c>
      <c r="AA35" s="16" t="s">
        <v>29</v>
      </c>
      <c r="AB35" s="314"/>
      <c r="AC35" s="14" t="s">
        <v>30</v>
      </c>
      <c r="AD35" s="14" t="s">
        <v>31</v>
      </c>
      <c r="AE35" s="14" t="s">
        <v>32</v>
      </c>
      <c r="AF35" s="14" t="s">
        <v>33</v>
      </c>
      <c r="AG35" s="16" t="s">
        <v>34</v>
      </c>
      <c r="AH35" s="14" t="s">
        <v>35</v>
      </c>
      <c r="AI35" s="16" t="s">
        <v>36</v>
      </c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38" s="10" customFormat="1" ht="15.75" customHeight="1">
      <c r="A36" s="6">
        <v>1</v>
      </c>
      <c r="B36" s="6">
        <v>9658</v>
      </c>
      <c r="C36" s="28" t="s">
        <v>386</v>
      </c>
      <c r="D36" s="19" t="s">
        <v>38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7">
        <f aca="true" t="shared" si="7" ref="O36:O46">SUM(E36:N36)</f>
        <v>0</v>
      </c>
      <c r="P36" s="29"/>
      <c r="Q36" s="194"/>
      <c r="R36" s="194"/>
      <c r="S36" s="194"/>
      <c r="T36" s="194"/>
      <c r="U36" s="194"/>
      <c r="V36" s="194"/>
      <c r="W36" s="194"/>
      <c r="X36" s="194"/>
      <c r="Y36" s="194"/>
      <c r="Z36" s="273">
        <f aca="true" t="shared" si="8" ref="Z36:Z46">SUM(Q36:Y36)</f>
        <v>0</v>
      </c>
      <c r="AA36" s="70">
        <f aca="true" t="shared" si="9" ref="AA36:AA46">+O36-Z36</f>
        <v>0</v>
      </c>
      <c r="AB36" s="23"/>
      <c r="AC36" s="198"/>
      <c r="AD36" s="198"/>
      <c r="AE36" s="198"/>
      <c r="AF36" s="198"/>
      <c r="AG36" s="153">
        <f aca="true" t="shared" si="10" ref="AG36:AG46">SUM(AC36:AF36)</f>
        <v>0</v>
      </c>
      <c r="AH36" s="23"/>
      <c r="AI36" s="146">
        <f aca="true" t="shared" si="11" ref="AI36:AI46">+AG36-AH36</f>
        <v>0</v>
      </c>
      <c r="AJ36" s="36"/>
      <c r="AK36" s="36"/>
      <c r="AL36" s="36"/>
    </row>
    <row r="37" spans="1:256" ht="15.75" customHeight="1">
      <c r="A37" s="6">
        <f aca="true" t="shared" si="12" ref="A37:A46">+A36+1</f>
        <v>2</v>
      </c>
      <c r="B37" s="6">
        <v>9675</v>
      </c>
      <c r="C37" s="28" t="s">
        <v>387</v>
      </c>
      <c r="D37" s="19" t="s">
        <v>38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97">
        <f t="shared" si="7"/>
        <v>0</v>
      </c>
      <c r="P37" s="29"/>
      <c r="Q37" s="42"/>
      <c r="R37" s="42"/>
      <c r="S37" s="42"/>
      <c r="T37" s="42"/>
      <c r="U37" s="42"/>
      <c r="V37" s="42"/>
      <c r="W37" s="42"/>
      <c r="X37" s="42"/>
      <c r="Y37" s="42"/>
      <c r="Z37" s="197">
        <f t="shared" si="8"/>
        <v>0</v>
      </c>
      <c r="AA37" s="89">
        <f t="shared" si="9"/>
        <v>0</v>
      </c>
      <c r="AB37" s="23"/>
      <c r="AC37" s="42"/>
      <c r="AD37" s="42"/>
      <c r="AE37" s="42"/>
      <c r="AF37" s="42"/>
      <c r="AG37" s="153">
        <f t="shared" si="10"/>
        <v>0</v>
      </c>
      <c r="AH37" s="23"/>
      <c r="AI37" s="146">
        <f t="shared" si="11"/>
        <v>0</v>
      </c>
      <c r="AJ37" s="36"/>
      <c r="AK37" s="36"/>
      <c r="AL37" s="36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 customHeight="1">
      <c r="A38" s="6">
        <f t="shared" si="12"/>
        <v>3</v>
      </c>
      <c r="B38" s="6">
        <v>9670</v>
      </c>
      <c r="C38" s="28" t="s">
        <v>388</v>
      </c>
      <c r="D38" s="19" t="s">
        <v>38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197">
        <f t="shared" si="7"/>
        <v>0</v>
      </c>
      <c r="P38" s="29"/>
      <c r="Q38" s="315"/>
      <c r="R38" s="315"/>
      <c r="S38" s="315"/>
      <c r="T38" s="315"/>
      <c r="U38" s="315"/>
      <c r="V38" s="315"/>
      <c r="W38" s="315"/>
      <c r="X38" s="315"/>
      <c r="Y38" s="315"/>
      <c r="Z38" s="197">
        <f t="shared" si="8"/>
        <v>0</v>
      </c>
      <c r="AA38" s="89">
        <f t="shared" si="9"/>
        <v>0</v>
      </c>
      <c r="AB38" s="23"/>
      <c r="AC38" s="315"/>
      <c r="AD38" s="315"/>
      <c r="AE38" s="315"/>
      <c r="AF38" s="315"/>
      <c r="AG38" s="153">
        <f t="shared" si="10"/>
        <v>0</v>
      </c>
      <c r="AH38" s="316"/>
      <c r="AI38" s="146">
        <f t="shared" si="11"/>
        <v>0</v>
      </c>
      <c r="AJ38" s="36"/>
      <c r="AK38" s="36"/>
      <c r="AL38" s="36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 customHeight="1">
      <c r="A39" s="6">
        <f t="shared" si="12"/>
        <v>4</v>
      </c>
      <c r="B39" s="6">
        <v>9674</v>
      </c>
      <c r="C39" s="28" t="s">
        <v>389</v>
      </c>
      <c r="D39" s="19" t="s">
        <v>38</v>
      </c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197">
        <f t="shared" si="7"/>
        <v>0</v>
      </c>
      <c r="P39" s="29"/>
      <c r="Q39" s="315"/>
      <c r="R39" s="315"/>
      <c r="S39" s="315"/>
      <c r="T39" s="315"/>
      <c r="U39" s="315"/>
      <c r="V39" s="315"/>
      <c r="W39" s="315"/>
      <c r="X39" s="315"/>
      <c r="Y39" s="315"/>
      <c r="Z39" s="197">
        <f t="shared" si="8"/>
        <v>0</v>
      </c>
      <c r="AA39" s="89">
        <f t="shared" si="9"/>
        <v>0</v>
      </c>
      <c r="AB39" s="23"/>
      <c r="AC39" s="315"/>
      <c r="AD39" s="315"/>
      <c r="AE39" s="315"/>
      <c r="AF39" s="315"/>
      <c r="AG39" s="153">
        <f t="shared" si="10"/>
        <v>0</v>
      </c>
      <c r="AH39" s="23"/>
      <c r="AI39" s="146">
        <f t="shared" si="11"/>
        <v>0</v>
      </c>
      <c r="AJ39" s="36"/>
      <c r="AK39" s="36"/>
      <c r="AL39" s="36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38" s="10" customFormat="1" ht="15.75" customHeight="1">
      <c r="A40" s="6">
        <f t="shared" si="12"/>
        <v>5</v>
      </c>
      <c r="B40" s="6">
        <v>9676</v>
      </c>
      <c r="C40" s="28" t="s">
        <v>390</v>
      </c>
      <c r="D40" s="19" t="s">
        <v>38</v>
      </c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197">
        <f t="shared" si="7"/>
        <v>0</v>
      </c>
      <c r="P40" s="29"/>
      <c r="Q40" s="296"/>
      <c r="R40" s="296"/>
      <c r="S40" s="296"/>
      <c r="T40" s="296"/>
      <c r="U40" s="296"/>
      <c r="V40" s="296"/>
      <c r="W40" s="296"/>
      <c r="X40" s="296"/>
      <c r="Y40" s="296"/>
      <c r="Z40" s="197">
        <f t="shared" si="8"/>
        <v>0</v>
      </c>
      <c r="AA40" s="89">
        <f t="shared" si="9"/>
        <v>0</v>
      </c>
      <c r="AB40" s="23"/>
      <c r="AC40" s="42"/>
      <c r="AD40" s="42"/>
      <c r="AE40" s="42"/>
      <c r="AF40" s="42"/>
      <c r="AG40" s="153">
        <f t="shared" si="10"/>
        <v>0</v>
      </c>
      <c r="AH40" s="23"/>
      <c r="AI40" s="146">
        <f t="shared" si="11"/>
        <v>0</v>
      </c>
      <c r="AJ40" s="36"/>
      <c r="AK40" s="36"/>
      <c r="AL40" s="36"/>
    </row>
    <row r="41" spans="1:38" s="10" customFormat="1" ht="15.75" customHeight="1">
      <c r="A41" s="6">
        <f t="shared" si="12"/>
        <v>6</v>
      </c>
      <c r="B41" s="6">
        <v>9688</v>
      </c>
      <c r="C41" s="28" t="s">
        <v>391</v>
      </c>
      <c r="D41" s="19" t="s">
        <v>38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197">
        <f t="shared" si="7"/>
        <v>0</v>
      </c>
      <c r="P41" s="29"/>
      <c r="Q41" s="42"/>
      <c r="R41" s="42"/>
      <c r="S41" s="42"/>
      <c r="T41" s="42"/>
      <c r="U41" s="42"/>
      <c r="V41" s="42"/>
      <c r="W41" s="42"/>
      <c r="X41" s="42"/>
      <c r="Y41" s="42"/>
      <c r="Z41" s="197">
        <f t="shared" si="8"/>
        <v>0</v>
      </c>
      <c r="AA41" s="89">
        <f t="shared" si="9"/>
        <v>0</v>
      </c>
      <c r="AB41" s="23"/>
      <c r="AC41" s="42"/>
      <c r="AD41" s="42"/>
      <c r="AE41" s="42"/>
      <c r="AF41" s="42"/>
      <c r="AG41" s="153">
        <f t="shared" si="10"/>
        <v>0</v>
      </c>
      <c r="AH41" s="23"/>
      <c r="AI41" s="146">
        <f t="shared" si="11"/>
        <v>0</v>
      </c>
      <c r="AJ41" s="36"/>
      <c r="AK41" s="36"/>
      <c r="AL41" s="36"/>
    </row>
    <row r="42" spans="1:38" s="10" customFormat="1" ht="15.75" customHeight="1">
      <c r="A42" s="6">
        <f t="shared" si="12"/>
        <v>7</v>
      </c>
      <c r="B42" s="6">
        <v>9680</v>
      </c>
      <c r="C42" s="28" t="s">
        <v>392</v>
      </c>
      <c r="D42" s="19" t="s">
        <v>38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197">
        <f t="shared" si="7"/>
        <v>0</v>
      </c>
      <c r="P42" s="29"/>
      <c r="Q42" s="42"/>
      <c r="R42" s="42"/>
      <c r="S42" s="42"/>
      <c r="T42" s="42"/>
      <c r="U42" s="42"/>
      <c r="V42" s="42"/>
      <c r="W42" s="42"/>
      <c r="X42" s="42"/>
      <c r="Y42" s="42"/>
      <c r="Z42" s="197">
        <f t="shared" si="8"/>
        <v>0</v>
      </c>
      <c r="AA42" s="89">
        <f t="shared" si="9"/>
        <v>0</v>
      </c>
      <c r="AB42" s="23"/>
      <c r="AC42" s="42"/>
      <c r="AD42" s="42"/>
      <c r="AE42" s="42"/>
      <c r="AF42" s="42"/>
      <c r="AG42" s="153">
        <f t="shared" si="10"/>
        <v>0</v>
      </c>
      <c r="AH42" s="23"/>
      <c r="AI42" s="146">
        <f t="shared" si="11"/>
        <v>0</v>
      </c>
      <c r="AJ42" s="36"/>
      <c r="AK42" s="36"/>
      <c r="AL42" s="36"/>
    </row>
    <row r="43" spans="1:38" s="10" customFormat="1" ht="15.75" customHeight="1">
      <c r="A43" s="6">
        <f t="shared" si="12"/>
        <v>8</v>
      </c>
      <c r="B43" s="6">
        <v>9682</v>
      </c>
      <c r="C43" s="28" t="s">
        <v>393</v>
      </c>
      <c r="D43" s="19" t="s">
        <v>38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197">
        <f t="shared" si="7"/>
        <v>0</v>
      </c>
      <c r="P43" s="29"/>
      <c r="Q43" s="42"/>
      <c r="R43" s="42"/>
      <c r="S43" s="42"/>
      <c r="T43" s="42"/>
      <c r="U43" s="42"/>
      <c r="V43" s="42"/>
      <c r="W43" s="42"/>
      <c r="X43" s="42"/>
      <c r="Y43" s="42"/>
      <c r="Z43" s="197">
        <f t="shared" si="8"/>
        <v>0</v>
      </c>
      <c r="AA43" s="89">
        <f t="shared" si="9"/>
        <v>0</v>
      </c>
      <c r="AB43" s="23"/>
      <c r="AC43" s="42"/>
      <c r="AD43" s="42"/>
      <c r="AE43" s="42"/>
      <c r="AF43" s="42"/>
      <c r="AG43" s="153">
        <f t="shared" si="10"/>
        <v>0</v>
      </c>
      <c r="AH43" s="23"/>
      <c r="AI43" s="146">
        <f t="shared" si="11"/>
        <v>0</v>
      </c>
      <c r="AJ43" s="36"/>
      <c r="AK43" s="36"/>
      <c r="AL43" s="36"/>
    </row>
    <row r="44" spans="1:256" ht="15.75" customHeight="1">
      <c r="A44" s="6">
        <f t="shared" si="12"/>
        <v>9</v>
      </c>
      <c r="B44" s="6">
        <v>9683</v>
      </c>
      <c r="C44" s="28" t="s">
        <v>394</v>
      </c>
      <c r="D44" s="19" t="s">
        <v>38</v>
      </c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197">
        <f t="shared" si="7"/>
        <v>0</v>
      </c>
      <c r="P44" s="29"/>
      <c r="Q44" s="315"/>
      <c r="R44" s="315"/>
      <c r="S44" s="315"/>
      <c r="T44" s="315"/>
      <c r="U44" s="315"/>
      <c r="V44" s="315"/>
      <c r="W44" s="315"/>
      <c r="X44" s="315"/>
      <c r="Y44" s="315"/>
      <c r="Z44" s="197">
        <f t="shared" si="8"/>
        <v>0</v>
      </c>
      <c r="AA44" s="89">
        <f t="shared" si="9"/>
        <v>0</v>
      </c>
      <c r="AB44" s="23"/>
      <c r="AC44" s="315"/>
      <c r="AD44" s="315"/>
      <c r="AE44" s="315"/>
      <c r="AF44" s="315"/>
      <c r="AG44" s="153">
        <f t="shared" si="10"/>
        <v>0</v>
      </c>
      <c r="AH44" s="23"/>
      <c r="AI44" s="146">
        <f t="shared" si="11"/>
        <v>0</v>
      </c>
      <c r="AJ44" s="36"/>
      <c r="AK44" s="36"/>
      <c r="AL44" s="36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 customHeight="1">
      <c r="A45" s="6">
        <f t="shared" si="12"/>
        <v>10</v>
      </c>
      <c r="B45" s="6">
        <v>9691</v>
      </c>
      <c r="C45" s="28" t="s">
        <v>395</v>
      </c>
      <c r="D45" s="19" t="s">
        <v>38</v>
      </c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197">
        <f t="shared" si="7"/>
        <v>0</v>
      </c>
      <c r="P45" s="29"/>
      <c r="Q45" s="315"/>
      <c r="R45" s="315"/>
      <c r="S45" s="315"/>
      <c r="T45" s="315"/>
      <c r="U45" s="315"/>
      <c r="V45" s="315"/>
      <c r="W45" s="315"/>
      <c r="X45" s="315"/>
      <c r="Y45" s="315"/>
      <c r="Z45" s="197">
        <f t="shared" si="8"/>
        <v>0</v>
      </c>
      <c r="AA45" s="89">
        <f t="shared" si="9"/>
        <v>0</v>
      </c>
      <c r="AB45" s="23"/>
      <c r="AC45" s="315"/>
      <c r="AD45" s="315"/>
      <c r="AE45" s="315"/>
      <c r="AF45" s="315"/>
      <c r="AG45" s="153">
        <f t="shared" si="10"/>
        <v>0</v>
      </c>
      <c r="AH45" s="316"/>
      <c r="AI45" s="146">
        <f t="shared" si="11"/>
        <v>0</v>
      </c>
      <c r="AJ45" s="36"/>
      <c r="AK45" s="36"/>
      <c r="AL45" s="36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customHeight="1">
      <c r="A46" s="6">
        <f t="shared" si="12"/>
        <v>11</v>
      </c>
      <c r="B46" s="6">
        <v>9693</v>
      </c>
      <c r="C46" s="28" t="s">
        <v>396</v>
      </c>
      <c r="D46" s="19" t="s">
        <v>38</v>
      </c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197">
        <f t="shared" si="7"/>
        <v>0</v>
      </c>
      <c r="P46" s="29"/>
      <c r="Q46" s="315"/>
      <c r="R46" s="315"/>
      <c r="S46" s="315"/>
      <c r="T46" s="315"/>
      <c r="U46" s="315"/>
      <c r="V46" s="315"/>
      <c r="W46" s="315"/>
      <c r="X46" s="315"/>
      <c r="Y46" s="315"/>
      <c r="Z46" s="197">
        <f t="shared" si="8"/>
        <v>0</v>
      </c>
      <c r="AA46" s="89">
        <f t="shared" si="9"/>
        <v>0</v>
      </c>
      <c r="AB46" s="23"/>
      <c r="AC46" s="315"/>
      <c r="AD46" s="315"/>
      <c r="AE46" s="315"/>
      <c r="AF46" s="315"/>
      <c r="AG46" s="153">
        <f t="shared" si="10"/>
        <v>0</v>
      </c>
      <c r="AH46" s="316"/>
      <c r="AI46" s="146">
        <f t="shared" si="11"/>
        <v>0</v>
      </c>
      <c r="AJ46" s="36"/>
      <c r="AK46" s="36"/>
      <c r="AL46" s="3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35" s="79" customFormat="1" ht="15.75" customHeight="1">
      <c r="A47" s="317"/>
      <c r="B47" s="317"/>
      <c r="C47" s="79" t="s">
        <v>370</v>
      </c>
      <c r="D47" s="317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9"/>
      <c r="P47" s="320"/>
      <c r="Q47" s="176"/>
      <c r="R47" s="176"/>
      <c r="S47" s="176"/>
      <c r="T47" s="176"/>
      <c r="U47" s="176"/>
      <c r="V47" s="176"/>
      <c r="W47" s="176"/>
      <c r="X47" s="176"/>
      <c r="Y47" s="176"/>
      <c r="Z47" s="321"/>
      <c r="AA47" s="175"/>
      <c r="AC47" s="176"/>
      <c r="AD47" s="176"/>
      <c r="AE47" s="176"/>
      <c r="AF47" s="176"/>
      <c r="AG47" s="321"/>
      <c r="AH47" s="178"/>
      <c r="AI47" s="175"/>
    </row>
    <row r="48" spans="1:256" ht="15.75" customHeight="1">
      <c r="A48"/>
      <c r="B48"/>
      <c r="C48" s="134" t="s">
        <v>371</v>
      </c>
      <c r="D48"/>
      <c r="E48" s="266">
        <v>367809</v>
      </c>
      <c r="F48" s="266">
        <v>23106</v>
      </c>
      <c r="G48" s="266">
        <v>3247</v>
      </c>
      <c r="H48" s="266">
        <v>0</v>
      </c>
      <c r="I48" s="266">
        <v>20376</v>
      </c>
      <c r="J48" s="266">
        <v>5498</v>
      </c>
      <c r="K48" s="266">
        <v>140454</v>
      </c>
      <c r="L48" s="266">
        <v>155239</v>
      </c>
      <c r="M48" s="266">
        <v>47661</v>
      </c>
      <c r="N48" s="266">
        <v>147015</v>
      </c>
      <c r="O48" s="267">
        <v>910405</v>
      </c>
      <c r="P48" s="228"/>
      <c r="Q48" s="311">
        <v>417572</v>
      </c>
      <c r="R48" s="311">
        <v>46754</v>
      </c>
      <c r="S48" s="311">
        <v>20222</v>
      </c>
      <c r="T48" s="311">
        <v>173270</v>
      </c>
      <c r="U48" s="311">
        <v>116925</v>
      </c>
      <c r="V48" s="311">
        <v>19406</v>
      </c>
      <c r="W48" s="311">
        <v>4653</v>
      </c>
      <c r="X48" s="311">
        <v>0</v>
      </c>
      <c r="Y48" s="311">
        <v>107662</v>
      </c>
      <c r="Z48" s="238">
        <v>906464</v>
      </c>
      <c r="AA48" s="94">
        <v>3941</v>
      </c>
      <c r="AB48" s="96"/>
      <c r="AC48" s="311">
        <v>13335700</v>
      </c>
      <c r="AD48" s="311">
        <v>1473668</v>
      </c>
      <c r="AE48" s="311">
        <v>4387595</v>
      </c>
      <c r="AF48" s="311">
        <v>310415</v>
      </c>
      <c r="AG48" s="238">
        <v>19507378</v>
      </c>
      <c r="AH48" s="236">
        <v>1811626</v>
      </c>
      <c r="AI48" s="94">
        <v>17695752</v>
      </c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35" s="10" customFormat="1" ht="15.75" customHeight="1">
      <c r="A49" s="6"/>
      <c r="B49" s="6"/>
      <c r="C49" s="72" t="s">
        <v>331</v>
      </c>
      <c r="E49" s="182">
        <f>+E47/E48</f>
        <v>0</v>
      </c>
      <c r="F49" s="182">
        <f>+F47/F48</f>
        <v>0</v>
      </c>
      <c r="G49" s="182">
        <f>+G47/G48</f>
        <v>0</v>
      </c>
      <c r="H49" s="182" t="e">
        <f>+H47/H48</f>
        <v>#DIV/0!</v>
      </c>
      <c r="I49" s="182">
        <f>+I47/I48</f>
        <v>0</v>
      </c>
      <c r="J49" s="182">
        <f>+J47/J48</f>
        <v>0</v>
      </c>
      <c r="K49" s="182">
        <f>+K47/K48</f>
        <v>0</v>
      </c>
      <c r="L49" s="182">
        <f>+L47/L48</f>
        <v>0</v>
      </c>
      <c r="M49" s="182">
        <f>+M47/M48</f>
        <v>0</v>
      </c>
      <c r="N49" s="182">
        <f>+N47/N48</f>
        <v>0</v>
      </c>
      <c r="O49" s="239">
        <f>+O47/O48</f>
        <v>0</v>
      </c>
      <c r="P49" s="23"/>
      <c r="Q49" s="181">
        <f>+Q47/Q48</f>
        <v>0</v>
      </c>
      <c r="R49" s="183">
        <f>+R47/R48</f>
        <v>0</v>
      </c>
      <c r="S49" s="183">
        <f>+S47/S48</f>
        <v>0</v>
      </c>
      <c r="T49" s="183">
        <f>+T47/T48</f>
        <v>0</v>
      </c>
      <c r="U49" s="183">
        <f>+U47/U48</f>
        <v>0</v>
      </c>
      <c r="V49" s="183">
        <f>+V47/V48</f>
        <v>0</v>
      </c>
      <c r="W49" s="183">
        <f>+W47/W48</f>
        <v>0</v>
      </c>
      <c r="X49" s="183"/>
      <c r="Y49" s="183">
        <f>+Y47/Y48</f>
        <v>0</v>
      </c>
      <c r="Z49" s="75">
        <f>+Z47/Z48</f>
        <v>0</v>
      </c>
      <c r="AA49" s="75">
        <f>+AA47/AA48</f>
        <v>0</v>
      </c>
      <c r="AB49" s="80"/>
      <c r="AC49" s="182">
        <f>+AC47/AC48</f>
        <v>0</v>
      </c>
      <c r="AD49" s="182">
        <f>+AD47/AD48</f>
        <v>0</v>
      </c>
      <c r="AE49" s="182">
        <f>+AE47/AE48</f>
        <v>0</v>
      </c>
      <c r="AF49" s="182">
        <f>+AF47/AF48</f>
        <v>0</v>
      </c>
      <c r="AG49" s="239">
        <f>+AG47/AG48</f>
        <v>0</v>
      </c>
      <c r="AH49" s="183">
        <f>+AH47/AH48</f>
        <v>0</v>
      </c>
      <c r="AI49" s="75">
        <f>+AI47/AI48</f>
        <v>0</v>
      </c>
    </row>
  </sheetData>
  <sheetProtection selectLockedCells="1" selectUnlockedCells="1"/>
  <mergeCells count="10">
    <mergeCell ref="A1:C1"/>
    <mergeCell ref="E1:Z1"/>
    <mergeCell ref="A2:C2"/>
    <mergeCell ref="E2:O2"/>
    <mergeCell ref="Q2:Z2"/>
    <mergeCell ref="AC2:AI2"/>
    <mergeCell ref="A34:C34"/>
    <mergeCell ref="E34:O34"/>
    <mergeCell ref="Q34:Z34"/>
    <mergeCell ref="AC34:AI34"/>
  </mergeCells>
  <printOptions/>
  <pageMargins left="0.1701388888888889" right="0.19027777777777777" top="1.0298611111111111" bottom="1" header="0.5118055555555555" footer="0.5118055555555555"/>
  <pageSetup fitToHeight="1" fitToWidth="1" horizontalDpi="300" verticalDpi="300" orientation="landscape" paperSize="9"/>
  <colBreaks count="1" manualBreakCount="1">
    <brk id="2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"/>
  <sheetViews>
    <sheetView workbookViewId="0" topLeftCell="A1">
      <selection activeCell="A4" sqref="A4"/>
    </sheetView>
  </sheetViews>
  <sheetFormatPr defaultColWidth="9.140625" defaultRowHeight="12.75"/>
  <cols>
    <col min="1" max="1" width="2.00390625" style="6" customWidth="1"/>
    <col min="2" max="2" width="5.00390625" style="6" customWidth="1"/>
    <col min="3" max="3" width="40.421875" style="28" customWidth="1"/>
    <col min="4" max="4" width="2.421875" style="6" customWidth="1"/>
    <col min="5" max="5" width="11.28125" style="6" customWidth="1"/>
    <col min="6" max="13" width="9.28125" style="6" customWidth="1"/>
    <col min="14" max="14" width="10.28125" style="6" customWidth="1"/>
    <col min="15" max="15" width="14.28125" style="6" customWidth="1"/>
    <col min="16" max="16" width="2.28125" style="32" customWidth="1"/>
    <col min="17" max="24" width="10.57421875" style="10" customWidth="1"/>
    <col min="25" max="26" width="10.28125" style="10" customWidth="1"/>
    <col min="27" max="27" width="8.7109375" style="10" customWidth="1"/>
    <col min="28" max="28" width="3.28125" style="10" customWidth="1"/>
    <col min="29" max="29" width="11.28125" style="10" customWidth="1"/>
    <col min="30" max="30" width="8.7109375" style="10" customWidth="1"/>
    <col min="31" max="32" width="10.28125" style="10" customWidth="1"/>
    <col min="33" max="33" width="11.28125" style="10" customWidth="1"/>
    <col min="34" max="34" width="10.28125" style="10" customWidth="1"/>
    <col min="35" max="35" width="11.28125" style="10" customWidth="1"/>
    <col min="36" max="16384" width="8.7109375" style="10" customWidth="1"/>
  </cols>
  <sheetData>
    <row r="1" spans="1:26" s="5" customFormat="1" ht="19.5" customHeight="1">
      <c r="A1" s="188" t="s">
        <v>366</v>
      </c>
      <c r="B1" s="188"/>
      <c r="C1" s="18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8" ht="20.25" customHeight="1">
      <c r="A2" s="189" t="s">
        <v>348</v>
      </c>
      <c r="B2" s="189"/>
      <c r="C2" s="189"/>
      <c r="D2" s="322"/>
      <c r="E2" s="241" t="s">
        <v>5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8"/>
      <c r="Q2" s="242" t="s">
        <v>6</v>
      </c>
      <c r="R2" s="242"/>
      <c r="S2" s="242"/>
      <c r="T2" s="242"/>
      <c r="U2" s="242"/>
      <c r="V2" s="242"/>
      <c r="W2" s="242"/>
      <c r="X2" s="242"/>
      <c r="Y2" s="242"/>
      <c r="Z2" s="242"/>
      <c r="AA2" s="192"/>
      <c r="AB2"/>
      <c r="AC2" s="243" t="s">
        <v>7</v>
      </c>
      <c r="AD2" s="243"/>
      <c r="AE2" s="243"/>
      <c r="AF2" s="243"/>
      <c r="AG2" s="243"/>
      <c r="AH2" s="243"/>
      <c r="AI2" s="243"/>
      <c r="AJ2"/>
      <c r="AK2"/>
      <c r="AL2"/>
    </row>
    <row r="3" spans="1:38" ht="108.75" customHeight="1">
      <c r="A3"/>
      <c r="B3"/>
      <c r="C3"/>
      <c r="D3" s="322"/>
      <c r="E3" s="244" t="s">
        <v>8</v>
      </c>
      <c r="F3" s="270" t="s">
        <v>9</v>
      </c>
      <c r="G3" s="245" t="s">
        <v>10</v>
      </c>
      <c r="H3" s="270" t="s">
        <v>11</v>
      </c>
      <c r="I3" s="245" t="s">
        <v>12</v>
      </c>
      <c r="J3" s="270" t="s">
        <v>13</v>
      </c>
      <c r="K3" s="245" t="s">
        <v>14</v>
      </c>
      <c r="L3" s="270" t="s">
        <v>15</v>
      </c>
      <c r="M3" s="245" t="s">
        <v>16</v>
      </c>
      <c r="N3" s="245" t="s">
        <v>17</v>
      </c>
      <c r="O3" s="83" t="s">
        <v>18</v>
      </c>
      <c r="P3" s="17"/>
      <c r="Q3" s="245" t="s">
        <v>19</v>
      </c>
      <c r="R3" s="270" t="s">
        <v>20</v>
      </c>
      <c r="S3" s="245" t="s">
        <v>21</v>
      </c>
      <c r="T3" s="270" t="s">
        <v>22</v>
      </c>
      <c r="U3" s="245" t="s">
        <v>23</v>
      </c>
      <c r="V3" s="270" t="s">
        <v>24</v>
      </c>
      <c r="W3" s="245" t="s">
        <v>25</v>
      </c>
      <c r="X3" s="270" t="s">
        <v>26</v>
      </c>
      <c r="Y3" s="245" t="s">
        <v>27</v>
      </c>
      <c r="Z3" s="16" t="s">
        <v>28</v>
      </c>
      <c r="AA3" s="271" t="s">
        <v>29</v>
      </c>
      <c r="AB3"/>
      <c r="AC3" s="14" t="s">
        <v>30</v>
      </c>
      <c r="AD3" s="247" t="s">
        <v>31</v>
      </c>
      <c r="AE3" s="14" t="s">
        <v>32</v>
      </c>
      <c r="AF3" s="247" t="s">
        <v>33</v>
      </c>
      <c r="AG3" s="16" t="s">
        <v>34</v>
      </c>
      <c r="AH3" s="247" t="s">
        <v>35</v>
      </c>
      <c r="AI3" s="16" t="s">
        <v>36</v>
      </c>
      <c r="AJ3"/>
      <c r="AK3"/>
      <c r="AL3"/>
    </row>
    <row r="4" spans="1:38" ht="15.75" customHeight="1">
      <c r="A4" s="6">
        <v>1</v>
      </c>
      <c r="B4" s="6">
        <v>9707</v>
      </c>
      <c r="C4" s="28" t="s">
        <v>252</v>
      </c>
      <c r="D4" s="19"/>
      <c r="E4" s="194">
        <v>78533</v>
      </c>
      <c r="F4" s="195"/>
      <c r="G4" s="194"/>
      <c r="H4" s="195"/>
      <c r="I4" s="194">
        <v>4500</v>
      </c>
      <c r="J4" s="195"/>
      <c r="K4" s="194">
        <v>18010</v>
      </c>
      <c r="L4" s="195">
        <v>6581</v>
      </c>
      <c r="M4" s="194">
        <v>21278</v>
      </c>
      <c r="N4" s="86"/>
      <c r="O4" s="88">
        <f aca="true" t="shared" si="0" ref="O4:O9">SUM(E4:N4)</f>
        <v>128902</v>
      </c>
      <c r="P4" s="29"/>
      <c r="Q4" s="284">
        <v>69845</v>
      </c>
      <c r="R4" s="194"/>
      <c r="S4" s="195">
        <v>23881</v>
      </c>
      <c r="T4" s="194">
        <v>13770</v>
      </c>
      <c r="U4" s="196">
        <v>6283</v>
      </c>
      <c r="V4" s="194">
        <v>13450</v>
      </c>
      <c r="W4" s="195"/>
      <c r="X4" s="194"/>
      <c r="Y4" s="86">
        <v>26176</v>
      </c>
      <c r="Z4" s="197">
        <f aca="true" t="shared" si="1" ref="Z4:Z9">SUM(Q4:Y4)</f>
        <v>153405</v>
      </c>
      <c r="AA4" s="92">
        <f aca="true" t="shared" si="2" ref="AA4:AA10">+O4-Z4</f>
        <v>-24503</v>
      </c>
      <c r="AB4" s="23"/>
      <c r="AC4" s="147">
        <v>1145000</v>
      </c>
      <c r="AD4" s="198">
        <v>36798</v>
      </c>
      <c r="AE4" s="196">
        <v>223241</v>
      </c>
      <c r="AF4" s="198"/>
      <c r="AG4" s="153">
        <f aca="true" t="shared" si="3" ref="AG4:AG9">SUM(AC4:AF4)</f>
        <v>1405039</v>
      </c>
      <c r="AH4" s="23">
        <v>104253</v>
      </c>
      <c r="AI4" s="146">
        <f aca="true" t="shared" si="4" ref="AI4:AI10">+AG4-AH4</f>
        <v>1300786</v>
      </c>
      <c r="AJ4" s="36"/>
      <c r="AK4" s="36"/>
      <c r="AL4" s="36"/>
    </row>
    <row r="5" spans="1:38" ht="15.75" customHeight="1">
      <c r="A5" s="6">
        <f aca="true" t="shared" si="5" ref="A5:A9">+A4+1</f>
        <v>2</v>
      </c>
      <c r="B5" s="6">
        <v>9710</v>
      </c>
      <c r="C5" s="28" t="s">
        <v>253</v>
      </c>
      <c r="D5" s="19"/>
      <c r="E5" s="144">
        <v>22634</v>
      </c>
      <c r="F5" s="29">
        <v>332</v>
      </c>
      <c r="G5" s="144"/>
      <c r="H5" s="29"/>
      <c r="I5" s="144">
        <v>22500</v>
      </c>
      <c r="J5" s="29"/>
      <c r="K5" s="144">
        <v>3900</v>
      </c>
      <c r="L5" s="29">
        <v>13508</v>
      </c>
      <c r="M5" s="144">
        <v>415</v>
      </c>
      <c r="N5" s="76"/>
      <c r="O5" s="91">
        <f t="shared" si="0"/>
        <v>63289</v>
      </c>
      <c r="P5" s="29"/>
      <c r="Q5" s="154">
        <v>27799</v>
      </c>
      <c r="R5" s="144">
        <v>4835</v>
      </c>
      <c r="S5" s="29">
        <v>6981</v>
      </c>
      <c r="T5" s="144">
        <v>8889</v>
      </c>
      <c r="U5" s="29">
        <v>3761</v>
      </c>
      <c r="V5" s="144">
        <v>4773</v>
      </c>
      <c r="W5" s="29">
        <v>5732</v>
      </c>
      <c r="X5" s="144"/>
      <c r="Y5" s="76">
        <v>1593</v>
      </c>
      <c r="Z5" s="197">
        <f t="shared" si="1"/>
        <v>64363</v>
      </c>
      <c r="AA5" s="93">
        <f t="shared" si="2"/>
        <v>-1074</v>
      </c>
      <c r="AB5" s="23"/>
      <c r="AC5" s="147">
        <v>2142600</v>
      </c>
      <c r="AD5" s="42">
        <v>84703</v>
      </c>
      <c r="AE5" s="23">
        <v>269966</v>
      </c>
      <c r="AF5" s="42"/>
      <c r="AG5" s="153">
        <f t="shared" si="3"/>
        <v>2497269</v>
      </c>
      <c r="AH5" s="23">
        <v>3952</v>
      </c>
      <c r="AI5" s="146">
        <f t="shared" si="4"/>
        <v>2493317</v>
      </c>
      <c r="AJ5" s="36"/>
      <c r="AK5" s="36"/>
      <c r="AL5" s="36"/>
    </row>
    <row r="6" spans="1:38" ht="15.75" customHeight="1">
      <c r="A6" s="6">
        <f t="shared" si="5"/>
        <v>3</v>
      </c>
      <c r="B6" s="6">
        <v>9709</v>
      </c>
      <c r="C6" s="28" t="s">
        <v>254</v>
      </c>
      <c r="D6" s="19"/>
      <c r="E6" s="144">
        <v>80433</v>
      </c>
      <c r="F6" s="29"/>
      <c r="G6" s="144">
        <v>60</v>
      </c>
      <c r="H6" s="29"/>
      <c r="I6" s="144"/>
      <c r="J6" s="29">
        <v>25</v>
      </c>
      <c r="K6" s="144">
        <v>1376</v>
      </c>
      <c r="L6" s="29">
        <v>423</v>
      </c>
      <c r="M6" s="144">
        <v>13176</v>
      </c>
      <c r="N6" s="76">
        <v>6176</v>
      </c>
      <c r="O6" s="91">
        <f t="shared" si="0"/>
        <v>101669</v>
      </c>
      <c r="P6" s="29"/>
      <c r="Q6" s="149">
        <v>57054</v>
      </c>
      <c r="R6" s="144"/>
      <c r="S6" s="29">
        <v>7728</v>
      </c>
      <c r="T6" s="144">
        <v>21356</v>
      </c>
      <c r="U6" s="29">
        <v>4367</v>
      </c>
      <c r="V6" s="144">
        <v>10207</v>
      </c>
      <c r="W6" s="29">
        <v>275</v>
      </c>
      <c r="X6" s="144"/>
      <c r="Y6" s="76">
        <v>186</v>
      </c>
      <c r="Z6" s="197">
        <f t="shared" si="1"/>
        <v>101173</v>
      </c>
      <c r="AA6" s="93">
        <f t="shared" si="2"/>
        <v>496</v>
      </c>
      <c r="AB6" s="23"/>
      <c r="AC6" s="147">
        <v>870000</v>
      </c>
      <c r="AD6" s="42"/>
      <c r="AE6" s="23">
        <v>81361</v>
      </c>
      <c r="AF6" s="42"/>
      <c r="AG6" s="153">
        <f t="shared" si="3"/>
        <v>951361</v>
      </c>
      <c r="AH6" s="23"/>
      <c r="AI6" s="146">
        <f t="shared" si="4"/>
        <v>951361</v>
      </c>
      <c r="AJ6" s="36"/>
      <c r="AK6" s="36"/>
      <c r="AL6" s="36"/>
    </row>
    <row r="7" spans="1:38" ht="15.75" customHeight="1">
      <c r="A7" s="6">
        <f t="shared" si="5"/>
        <v>4</v>
      </c>
      <c r="B7" s="6">
        <v>9712</v>
      </c>
      <c r="C7" s="28" t="s">
        <v>255</v>
      </c>
      <c r="D7" s="19"/>
      <c r="E7" s="149">
        <v>16034</v>
      </c>
      <c r="F7" s="144"/>
      <c r="G7" s="144"/>
      <c r="H7" s="144"/>
      <c r="I7" s="144">
        <v>40000</v>
      </c>
      <c r="J7" s="144"/>
      <c r="K7" s="144"/>
      <c r="L7" s="144">
        <v>2657</v>
      </c>
      <c r="M7" s="144"/>
      <c r="N7" s="76"/>
      <c r="O7" s="91">
        <f t="shared" si="0"/>
        <v>58691</v>
      </c>
      <c r="P7" s="29"/>
      <c r="Q7" s="149">
        <v>25095</v>
      </c>
      <c r="R7" s="144">
        <v>1911</v>
      </c>
      <c r="S7" s="144">
        <v>4474</v>
      </c>
      <c r="T7" s="144">
        <v>9372</v>
      </c>
      <c r="U7" s="144">
        <v>1742</v>
      </c>
      <c r="V7" s="144">
        <v>4765</v>
      </c>
      <c r="W7" s="144"/>
      <c r="X7" s="144"/>
      <c r="Y7" s="76"/>
      <c r="Z7" s="197">
        <f t="shared" si="1"/>
        <v>47359</v>
      </c>
      <c r="AA7" s="93">
        <f t="shared" si="2"/>
        <v>11332</v>
      </c>
      <c r="AB7" s="23"/>
      <c r="AC7" s="147">
        <v>932000</v>
      </c>
      <c r="AD7" s="42"/>
      <c r="AE7" s="42">
        <v>56948</v>
      </c>
      <c r="AF7" s="42"/>
      <c r="AG7" s="153">
        <f t="shared" si="3"/>
        <v>988948</v>
      </c>
      <c r="AH7" s="23">
        <v>247</v>
      </c>
      <c r="AI7" s="146">
        <f t="shared" si="4"/>
        <v>988701</v>
      </c>
      <c r="AJ7" s="36"/>
      <c r="AK7" s="36"/>
      <c r="AL7" s="36"/>
    </row>
    <row r="8" spans="1:38" ht="15.75" customHeight="1">
      <c r="A8" s="6">
        <f t="shared" si="5"/>
        <v>5</v>
      </c>
      <c r="B8" s="6">
        <v>9713</v>
      </c>
      <c r="C8" s="28" t="s">
        <v>256</v>
      </c>
      <c r="D8" s="19" t="s">
        <v>38</v>
      </c>
      <c r="E8" s="144">
        <v>41884</v>
      </c>
      <c r="F8" s="29"/>
      <c r="G8" s="144"/>
      <c r="H8" s="29"/>
      <c r="I8" s="144"/>
      <c r="J8" s="29"/>
      <c r="K8" s="144">
        <v>2486</v>
      </c>
      <c r="L8" s="29">
        <v>4024</v>
      </c>
      <c r="M8" s="144">
        <v>1144</v>
      </c>
      <c r="N8" s="76">
        <v>206</v>
      </c>
      <c r="O8" s="91">
        <f t="shared" si="0"/>
        <v>49744</v>
      </c>
      <c r="P8" s="29"/>
      <c r="Q8" s="149">
        <v>56593</v>
      </c>
      <c r="R8" s="144"/>
      <c r="S8" s="29"/>
      <c r="T8" s="144">
        <v>9910</v>
      </c>
      <c r="U8" s="29">
        <v>1397</v>
      </c>
      <c r="V8" s="144">
        <v>7647</v>
      </c>
      <c r="W8" s="29">
        <v>455</v>
      </c>
      <c r="X8" s="144"/>
      <c r="Y8" s="76"/>
      <c r="Z8" s="197">
        <f t="shared" si="1"/>
        <v>76002</v>
      </c>
      <c r="AA8" s="93">
        <f t="shared" si="2"/>
        <v>-26258</v>
      </c>
      <c r="AB8" s="23"/>
      <c r="AC8" s="147"/>
      <c r="AD8" s="42"/>
      <c r="AE8" s="23">
        <v>94517</v>
      </c>
      <c r="AF8" s="42"/>
      <c r="AG8" s="153">
        <f t="shared" si="3"/>
        <v>94517</v>
      </c>
      <c r="AH8" s="23">
        <v>11728</v>
      </c>
      <c r="AI8" s="146">
        <f t="shared" si="4"/>
        <v>82789</v>
      </c>
      <c r="AJ8" s="36"/>
      <c r="AK8" s="36"/>
      <c r="AL8" s="36"/>
    </row>
    <row r="9" spans="1:38" ht="15.75" customHeight="1">
      <c r="A9" s="6">
        <f t="shared" si="5"/>
        <v>6</v>
      </c>
      <c r="B9" s="6">
        <v>9714</v>
      </c>
      <c r="C9" s="28" t="s">
        <v>257</v>
      </c>
      <c r="D9" s="19"/>
      <c r="E9" s="144">
        <v>16945</v>
      </c>
      <c r="F9" s="29">
        <v>250</v>
      </c>
      <c r="G9" s="144"/>
      <c r="H9" s="29"/>
      <c r="I9" s="144"/>
      <c r="J9" s="29"/>
      <c r="K9" s="144"/>
      <c r="L9" s="29">
        <v>6604</v>
      </c>
      <c r="M9" s="144">
        <v>6805</v>
      </c>
      <c r="N9" s="76">
        <v>2544</v>
      </c>
      <c r="O9" s="91">
        <f t="shared" si="0"/>
        <v>33148</v>
      </c>
      <c r="P9" s="29"/>
      <c r="Q9" s="149"/>
      <c r="R9" s="144"/>
      <c r="S9" s="29">
        <v>13984</v>
      </c>
      <c r="T9" s="144">
        <v>17142</v>
      </c>
      <c r="U9" s="29">
        <v>1658</v>
      </c>
      <c r="V9" s="144">
        <v>2962</v>
      </c>
      <c r="W9" s="29">
        <v>1432</v>
      </c>
      <c r="X9" s="144"/>
      <c r="Y9" s="76"/>
      <c r="Z9" s="197">
        <f t="shared" si="1"/>
        <v>37178</v>
      </c>
      <c r="AA9" s="93">
        <f t="shared" si="2"/>
        <v>-4030</v>
      </c>
      <c r="AB9" s="23"/>
      <c r="AC9" s="147">
        <v>1065000</v>
      </c>
      <c r="AD9" s="42"/>
      <c r="AE9" s="23">
        <v>149207</v>
      </c>
      <c r="AF9" s="42"/>
      <c r="AG9" s="153">
        <f t="shared" si="3"/>
        <v>1214207</v>
      </c>
      <c r="AH9" s="23"/>
      <c r="AI9" s="146">
        <f t="shared" si="4"/>
        <v>1214207</v>
      </c>
      <c r="AJ9" s="36"/>
      <c r="AK9" s="36"/>
      <c r="AL9" s="36"/>
    </row>
    <row r="10" spans="3:38" ht="15.75" customHeight="1">
      <c r="C10" s="134" t="s">
        <v>370</v>
      </c>
      <c r="E10" s="260">
        <f>SUM(E4:E9)</f>
        <v>256463</v>
      </c>
      <c r="F10" s="260">
        <f>SUM(F4:F9)</f>
        <v>582</v>
      </c>
      <c r="G10" s="260">
        <f>SUM(G4:G9)</f>
        <v>60</v>
      </c>
      <c r="H10" s="260">
        <f>SUM(H4:H9)</f>
        <v>0</v>
      </c>
      <c r="I10" s="260">
        <f>SUM(I4:I9)</f>
        <v>67000</v>
      </c>
      <c r="J10" s="260">
        <f>SUM(J4:J9)</f>
        <v>25</v>
      </c>
      <c r="K10" s="260">
        <f>SUM(K4:K9)</f>
        <v>25772</v>
      </c>
      <c r="L10" s="260">
        <f>SUM(L4:L9)</f>
        <v>33797</v>
      </c>
      <c r="M10" s="260">
        <f>SUM(M4:M9)</f>
        <v>42818</v>
      </c>
      <c r="N10" s="260">
        <f>SUM(N4:N9)</f>
        <v>8926</v>
      </c>
      <c r="O10" s="261">
        <f>SUM(O4:O9)</f>
        <v>435443</v>
      </c>
      <c r="P10" s="260"/>
      <c r="Q10" s="260">
        <f>SUM(Q4:Q9)</f>
        <v>236386</v>
      </c>
      <c r="R10" s="260">
        <f>SUM(R4:R9)</f>
        <v>6746</v>
      </c>
      <c r="S10" s="260">
        <f>SUM(S4:S9)</f>
        <v>57048</v>
      </c>
      <c r="T10" s="260">
        <f>SUM(T4:T9)</f>
        <v>80439</v>
      </c>
      <c r="U10" s="260">
        <f>SUM(U4:U9)</f>
        <v>19208</v>
      </c>
      <c r="V10" s="260">
        <f>SUM(V4:V9)</f>
        <v>43804</v>
      </c>
      <c r="W10" s="260">
        <f>SUM(W4:W9)</f>
        <v>7894</v>
      </c>
      <c r="X10" s="260">
        <f>SUM(X4:X9)</f>
        <v>0</v>
      </c>
      <c r="Y10" s="260">
        <f>SUM(Y4:Y9)</f>
        <v>27955</v>
      </c>
      <c r="Z10" s="261">
        <f>SUM(Z4:Z9)</f>
        <v>479480</v>
      </c>
      <c r="AA10" s="261">
        <f t="shared" si="2"/>
        <v>-44037</v>
      </c>
      <c r="AB10" s="69"/>
      <c r="AC10" s="260">
        <f>SUM(AC4:AC9)</f>
        <v>6154600</v>
      </c>
      <c r="AD10" s="260">
        <f>SUM(AD4:AD9)</f>
        <v>121501</v>
      </c>
      <c r="AE10" s="260">
        <f>SUM(AE4:AE9)</f>
        <v>875240</v>
      </c>
      <c r="AF10" s="260">
        <f>SUM(AF4:AF9)</f>
        <v>0</v>
      </c>
      <c r="AG10" s="261">
        <f>SUM(AG4:AG9)</f>
        <v>7151341</v>
      </c>
      <c r="AH10" s="260">
        <f>SUM(AH4:AH9)</f>
        <v>120180</v>
      </c>
      <c r="AI10" s="261">
        <f t="shared" si="4"/>
        <v>7031161</v>
      </c>
      <c r="AJ10" s="36"/>
      <c r="AK10" s="36"/>
      <c r="AL10" s="36"/>
    </row>
    <row r="11" spans="3:38" ht="15.75" customHeight="1">
      <c r="C11" s="225" t="s">
        <v>371</v>
      </c>
      <c r="E11" s="260">
        <v>267026</v>
      </c>
      <c r="F11" s="260">
        <v>29264</v>
      </c>
      <c r="G11" s="260">
        <v>754</v>
      </c>
      <c r="H11" s="260">
        <v>0</v>
      </c>
      <c r="I11" s="260">
        <v>35763</v>
      </c>
      <c r="J11" s="260">
        <v>2902</v>
      </c>
      <c r="K11" s="260">
        <v>26057</v>
      </c>
      <c r="L11" s="260">
        <v>36254</v>
      </c>
      <c r="M11" s="260">
        <v>19591</v>
      </c>
      <c r="N11" s="260">
        <v>9096</v>
      </c>
      <c r="O11" s="261">
        <v>426707</v>
      </c>
      <c r="P11" s="260"/>
      <c r="Q11" s="69">
        <v>226273</v>
      </c>
      <c r="R11" s="69">
        <v>4853</v>
      </c>
      <c r="S11" s="69">
        <v>57467</v>
      </c>
      <c r="T11" s="69">
        <v>90998</v>
      </c>
      <c r="U11" s="69">
        <v>20517</v>
      </c>
      <c r="V11" s="69">
        <v>41224</v>
      </c>
      <c r="W11" s="69">
        <v>9162</v>
      </c>
      <c r="X11" s="69">
        <v>0</v>
      </c>
      <c r="Y11" s="69">
        <v>8723</v>
      </c>
      <c r="Z11" s="25">
        <v>459217</v>
      </c>
      <c r="AA11" s="25">
        <v>-32510</v>
      </c>
      <c r="AB11" s="69"/>
      <c r="AC11" s="69">
        <v>5054000</v>
      </c>
      <c r="AD11" s="69">
        <v>127218</v>
      </c>
      <c r="AE11" s="69">
        <v>801966</v>
      </c>
      <c r="AF11" s="69">
        <v>3508</v>
      </c>
      <c r="AG11" s="25">
        <v>5986692</v>
      </c>
      <c r="AH11" s="69">
        <v>22257</v>
      </c>
      <c r="AI11" s="25">
        <v>5964435</v>
      </c>
      <c r="AJ11" s="36"/>
      <c r="AK11" s="36"/>
      <c r="AL11" s="36"/>
    </row>
    <row r="12" spans="3:35" ht="15.75" customHeight="1">
      <c r="C12" s="72" t="s">
        <v>331</v>
      </c>
      <c r="E12" s="74">
        <f>+E10/E11</f>
        <v>0.9604420543317879</v>
      </c>
      <c r="F12" s="74">
        <f>+F10/F11</f>
        <v>0.01988791689447786</v>
      </c>
      <c r="G12" s="74">
        <f>+G10/G11</f>
        <v>0.07957559681697612</v>
      </c>
      <c r="H12" s="74" t="e">
        <f>+H10/H11</f>
        <v>#DIV/0!</v>
      </c>
      <c r="I12" s="74">
        <f>+I10/I11</f>
        <v>1.8734446215362246</v>
      </c>
      <c r="J12" s="74">
        <f>+J10/J11</f>
        <v>0.00861474844934528</v>
      </c>
      <c r="K12" s="74">
        <f>+K10/K11</f>
        <v>0.9890624400353072</v>
      </c>
      <c r="L12" s="74">
        <f>+L10/L11</f>
        <v>0.9322281679262978</v>
      </c>
      <c r="M12" s="74">
        <f>+M10/M11</f>
        <v>2.185595426471339</v>
      </c>
      <c r="N12" s="74">
        <f>+N10/N11</f>
        <v>0.9813104661389622</v>
      </c>
      <c r="O12" s="77">
        <f>+O10/O11</f>
        <v>1.0204730646556068</v>
      </c>
      <c r="P12" s="24"/>
      <c r="Q12" s="74">
        <f>+Q10/Q11</f>
        <v>1.0446937990834082</v>
      </c>
      <c r="R12" s="74">
        <f>+R10/R11</f>
        <v>1.3900679991757676</v>
      </c>
      <c r="S12" s="74">
        <f>+S10/S11</f>
        <v>0.9927088589973376</v>
      </c>
      <c r="T12" s="74">
        <f>+T10/T11</f>
        <v>0.8839644827358843</v>
      </c>
      <c r="U12" s="74">
        <f>+U10/U11</f>
        <v>0.9361992494029342</v>
      </c>
      <c r="V12" s="74">
        <f>+V10/V11</f>
        <v>1.0625849019988356</v>
      </c>
      <c r="W12" s="74">
        <f>+W10/W11</f>
        <v>0.861602270246671</v>
      </c>
      <c r="X12" s="74"/>
      <c r="Y12" s="74">
        <f>+Y10/Y11</f>
        <v>3.2047460735985327</v>
      </c>
      <c r="Z12" s="77">
        <f>+Z10/Z11</f>
        <v>1.0441251086087842</v>
      </c>
      <c r="AA12" s="77">
        <f>+AA10/AA11</f>
        <v>1.354567825284528</v>
      </c>
      <c r="AB12" s="74"/>
      <c r="AC12" s="74">
        <f>+AC10/AC11</f>
        <v>1.2177681044717055</v>
      </c>
      <c r="AD12" s="74">
        <f>+AD10/AD11</f>
        <v>0.9550613906837083</v>
      </c>
      <c r="AE12" s="74">
        <f>+AE10/AE11</f>
        <v>1.0913679632303614</v>
      </c>
      <c r="AF12" s="74">
        <f>+AF10/AF11</f>
        <v>0</v>
      </c>
      <c r="AG12" s="77">
        <f>+AG10/AG11</f>
        <v>1.194539655622838</v>
      </c>
      <c r="AH12" s="74">
        <f>+AH10/AH11</f>
        <v>5.399649548456665</v>
      </c>
      <c r="AI12" s="77">
        <f>+AI10/AI11</f>
        <v>1.1788477869236567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</sheetData>
  <sheetProtection selectLockedCells="1" selectUnlockedCells="1"/>
  <mergeCells count="6">
    <mergeCell ref="A1:C1"/>
    <mergeCell ref="E1:Z1"/>
    <mergeCell ref="A2:C2"/>
    <mergeCell ref="E2:O2"/>
    <mergeCell ref="Q2:Z2"/>
    <mergeCell ref="AC2:AI2"/>
  </mergeCells>
  <printOptions/>
  <pageMargins left="0.1701388888888889" right="0.19027777777777777" top="1" bottom="1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workbookViewId="0" topLeftCell="A1">
      <selection activeCell="A4" sqref="A4"/>
    </sheetView>
  </sheetViews>
  <sheetFormatPr defaultColWidth="9.140625" defaultRowHeight="12.75"/>
  <cols>
    <col min="1" max="1" width="6.28125" style="6" customWidth="1"/>
    <col min="2" max="2" width="6.00390625" style="6" customWidth="1"/>
    <col min="3" max="3" width="42.7109375" style="28" customWidth="1"/>
    <col min="4" max="4" width="1.7109375" style="6" customWidth="1"/>
    <col min="5" max="5" width="10.28125" style="6" customWidth="1"/>
    <col min="6" max="9" width="9.28125" style="6" customWidth="1"/>
    <col min="10" max="10" width="10.28125" style="6" customWidth="1"/>
    <col min="11" max="11" width="9.28125" style="6" customWidth="1"/>
    <col min="12" max="12" width="10.28125" style="6" customWidth="1"/>
    <col min="13" max="13" width="9.28125" style="6" customWidth="1"/>
    <col min="14" max="14" width="10.28125" style="6" customWidth="1"/>
    <col min="15" max="15" width="14.28125" style="6" customWidth="1"/>
    <col min="16" max="16" width="2.28125" style="32" customWidth="1"/>
    <col min="17" max="24" width="10.57421875" style="10" customWidth="1"/>
    <col min="25" max="26" width="10.28125" style="10" customWidth="1"/>
    <col min="27" max="27" width="8.7109375" style="10" customWidth="1"/>
    <col min="28" max="28" width="3.28125" style="10" customWidth="1"/>
    <col min="29" max="29" width="12.7109375" style="10" customWidth="1"/>
    <col min="30" max="30" width="8.7109375" style="10" customWidth="1"/>
    <col min="31" max="31" width="11.28125" style="10" customWidth="1"/>
    <col min="32" max="32" width="8.7109375" style="10" customWidth="1"/>
    <col min="33" max="33" width="12.7109375" style="10" customWidth="1"/>
    <col min="34" max="34" width="8.7109375" style="10" customWidth="1"/>
    <col min="35" max="35" width="12.7109375" style="10" customWidth="1"/>
    <col min="36" max="16384" width="8.7109375" style="10" customWidth="1"/>
  </cols>
  <sheetData>
    <row r="1" spans="1:26" s="5" customFormat="1" ht="19.5" customHeight="1">
      <c r="A1" s="188" t="s">
        <v>366</v>
      </c>
      <c r="B1" s="188"/>
      <c r="C1" s="18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56" ht="20.25" customHeight="1">
      <c r="A2" s="189" t="s">
        <v>349</v>
      </c>
      <c r="B2" s="189"/>
      <c r="C2" s="189"/>
      <c r="D2"/>
      <c r="E2" s="241" t="s">
        <v>5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8"/>
      <c r="Q2" s="242" t="s">
        <v>6</v>
      </c>
      <c r="R2" s="242"/>
      <c r="S2" s="242"/>
      <c r="T2" s="242"/>
      <c r="U2" s="242"/>
      <c r="V2" s="242"/>
      <c r="W2" s="242"/>
      <c r="X2" s="242"/>
      <c r="Y2" s="242"/>
      <c r="Z2" s="242"/>
      <c r="AA2" s="192"/>
      <c r="AB2"/>
      <c r="AC2" s="243" t="s">
        <v>7</v>
      </c>
      <c r="AD2" s="243"/>
      <c r="AE2" s="243"/>
      <c r="AF2" s="243"/>
      <c r="AG2" s="243"/>
      <c r="AH2" s="243"/>
      <c r="AI2" s="243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87">
      <c r="A3"/>
      <c r="B3"/>
      <c r="C3"/>
      <c r="D3"/>
      <c r="E3" s="244" t="s">
        <v>8</v>
      </c>
      <c r="F3" s="270" t="s">
        <v>9</v>
      </c>
      <c r="G3" s="245" t="s">
        <v>10</v>
      </c>
      <c r="H3" s="270" t="s">
        <v>11</v>
      </c>
      <c r="I3" s="245" t="s">
        <v>12</v>
      </c>
      <c r="J3" s="270" t="s">
        <v>13</v>
      </c>
      <c r="K3" s="245" t="s">
        <v>14</v>
      </c>
      <c r="L3" s="270" t="s">
        <v>15</v>
      </c>
      <c r="M3" s="245" t="s">
        <v>16</v>
      </c>
      <c r="N3" s="245" t="s">
        <v>17</v>
      </c>
      <c r="O3" s="83" t="s">
        <v>18</v>
      </c>
      <c r="P3" s="17"/>
      <c r="Q3" s="245" t="s">
        <v>19</v>
      </c>
      <c r="R3" s="270" t="s">
        <v>20</v>
      </c>
      <c r="S3" s="245" t="s">
        <v>21</v>
      </c>
      <c r="T3" s="270" t="s">
        <v>22</v>
      </c>
      <c r="U3" s="245" t="s">
        <v>23</v>
      </c>
      <c r="V3" s="270" t="s">
        <v>24</v>
      </c>
      <c r="W3" s="245" t="s">
        <v>25</v>
      </c>
      <c r="X3" s="270" t="s">
        <v>26</v>
      </c>
      <c r="Y3" s="245" t="s">
        <v>27</v>
      </c>
      <c r="Z3" s="16" t="s">
        <v>28</v>
      </c>
      <c r="AA3" s="271" t="s">
        <v>29</v>
      </c>
      <c r="AB3"/>
      <c r="AC3" s="14" t="s">
        <v>30</v>
      </c>
      <c r="AD3" s="247" t="s">
        <v>31</v>
      </c>
      <c r="AE3" s="14" t="s">
        <v>32</v>
      </c>
      <c r="AF3" s="247" t="s">
        <v>33</v>
      </c>
      <c r="AG3" s="16" t="s">
        <v>34</v>
      </c>
      <c r="AH3" s="247" t="s">
        <v>35</v>
      </c>
      <c r="AI3" s="16" t="s">
        <v>36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6">
        <v>1</v>
      </c>
      <c r="B4" s="6">
        <v>9739</v>
      </c>
      <c r="C4" s="45" t="s">
        <v>258</v>
      </c>
      <c r="D4" s="19"/>
      <c r="E4" s="284">
        <v>49074</v>
      </c>
      <c r="F4" s="194"/>
      <c r="G4" s="195"/>
      <c r="H4" s="194"/>
      <c r="I4" s="195"/>
      <c r="J4" s="194"/>
      <c r="K4" s="195">
        <v>1866</v>
      </c>
      <c r="L4" s="194">
        <v>383</v>
      </c>
      <c r="M4" s="195">
        <v>16641</v>
      </c>
      <c r="N4" s="194">
        <v>22324</v>
      </c>
      <c r="O4" s="273">
        <f aca="true" t="shared" si="0" ref="O4:O8">SUM(E4:N4)</f>
        <v>90288</v>
      </c>
      <c r="P4" s="29"/>
      <c r="Q4" s="194">
        <v>62859</v>
      </c>
      <c r="R4" s="195"/>
      <c r="S4" s="194"/>
      <c r="T4" s="195">
        <v>16520</v>
      </c>
      <c r="U4" s="194">
        <v>2862</v>
      </c>
      <c r="V4" s="195">
        <v>4006</v>
      </c>
      <c r="W4" s="194"/>
      <c r="X4" s="195"/>
      <c r="Y4" s="194">
        <v>12674</v>
      </c>
      <c r="Z4" s="197">
        <f aca="true" t="shared" si="1" ref="Z4:Z8">SUM(Q4:Y4)</f>
        <v>98921</v>
      </c>
      <c r="AA4" s="92">
        <f aca="true" t="shared" si="2" ref="AA4:AA9">+O4-Z4</f>
        <v>-8633</v>
      </c>
      <c r="AB4" s="23"/>
      <c r="AC4" s="198">
        <v>827000</v>
      </c>
      <c r="AD4" s="196"/>
      <c r="AE4" s="198">
        <v>32853</v>
      </c>
      <c r="AF4" s="23"/>
      <c r="AG4" s="146">
        <f aca="true" t="shared" si="3" ref="AG4:AG8">SUM(AC4:AF4)</f>
        <v>859853</v>
      </c>
      <c r="AH4" s="23"/>
      <c r="AI4" s="146">
        <f aca="true" t="shared" si="4" ref="AI4:AI8">+AG4-AH4</f>
        <v>859853</v>
      </c>
      <c r="AJ4" s="36"/>
      <c r="AK4" s="36"/>
      <c r="AL4" s="36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 s="6">
        <f aca="true" t="shared" si="5" ref="A5:A6">+A4+1</f>
        <v>2</v>
      </c>
      <c r="B5" s="6">
        <v>16476</v>
      </c>
      <c r="C5" s="45" t="s">
        <v>259</v>
      </c>
      <c r="D5" s="19"/>
      <c r="E5" s="147">
        <v>148284</v>
      </c>
      <c r="F5" s="42"/>
      <c r="G5" s="23">
        <v>48025</v>
      </c>
      <c r="H5" s="42"/>
      <c r="I5" s="23">
        <v>15000</v>
      </c>
      <c r="J5" s="42"/>
      <c r="K5" s="23">
        <v>5578</v>
      </c>
      <c r="L5" s="42">
        <v>586</v>
      </c>
      <c r="M5" s="23">
        <v>2050</v>
      </c>
      <c r="N5" s="42">
        <v>1860</v>
      </c>
      <c r="O5" s="197">
        <f t="shared" si="0"/>
        <v>221383</v>
      </c>
      <c r="P5" s="29"/>
      <c r="Q5" s="42">
        <v>63879</v>
      </c>
      <c r="R5" s="23"/>
      <c r="S5" s="42">
        <v>72431</v>
      </c>
      <c r="T5" s="23">
        <v>25631</v>
      </c>
      <c r="U5" s="42">
        <v>12921</v>
      </c>
      <c r="V5" s="23">
        <v>21065</v>
      </c>
      <c r="W5" s="42">
        <v>12883</v>
      </c>
      <c r="X5" s="23"/>
      <c r="Y5" s="42">
        <v>20570</v>
      </c>
      <c r="Z5" s="197">
        <f t="shared" si="1"/>
        <v>229380</v>
      </c>
      <c r="AA5" s="93">
        <f t="shared" si="2"/>
        <v>-7997</v>
      </c>
      <c r="AB5" s="23"/>
      <c r="AC5" s="42">
        <v>4680700</v>
      </c>
      <c r="AD5" s="23">
        <v>14005</v>
      </c>
      <c r="AE5" s="42">
        <v>47136</v>
      </c>
      <c r="AF5"/>
      <c r="AG5" s="146">
        <f t="shared" si="3"/>
        <v>4741841</v>
      </c>
      <c r="AH5" s="23"/>
      <c r="AI5" s="146">
        <f t="shared" si="4"/>
        <v>4741841</v>
      </c>
      <c r="AJ5" s="36"/>
      <c r="AK5" s="36"/>
      <c r="AL5" s="36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6">
        <f t="shared" si="5"/>
        <v>3</v>
      </c>
      <c r="B6" s="6">
        <v>9743</v>
      </c>
      <c r="C6" s="45" t="s">
        <v>260</v>
      </c>
      <c r="D6" s="19"/>
      <c r="E6" s="149">
        <v>40608</v>
      </c>
      <c r="F6" s="144"/>
      <c r="G6" s="29">
        <v>1188</v>
      </c>
      <c r="H6" s="144">
        <v>30000</v>
      </c>
      <c r="I6" s="29"/>
      <c r="J6" s="144"/>
      <c r="K6" s="29">
        <v>14538</v>
      </c>
      <c r="L6" s="144">
        <v>15193</v>
      </c>
      <c r="M6" s="29">
        <v>7614</v>
      </c>
      <c r="N6" s="144">
        <v>3830</v>
      </c>
      <c r="O6" s="197">
        <f t="shared" si="0"/>
        <v>112971</v>
      </c>
      <c r="P6" s="29"/>
      <c r="Q6" s="144">
        <v>8057</v>
      </c>
      <c r="R6" s="29"/>
      <c r="S6" s="144">
        <v>1725</v>
      </c>
      <c r="T6" s="29">
        <v>8366</v>
      </c>
      <c r="U6" s="144">
        <v>920</v>
      </c>
      <c r="V6" s="29">
        <v>6097</v>
      </c>
      <c r="W6" s="144">
        <v>3462</v>
      </c>
      <c r="X6" s="29"/>
      <c r="Y6" s="144"/>
      <c r="Z6" s="197">
        <f t="shared" si="1"/>
        <v>28627</v>
      </c>
      <c r="AA6" s="93">
        <f t="shared" si="2"/>
        <v>84344</v>
      </c>
      <c r="AB6" s="23"/>
      <c r="AC6" s="42">
        <v>1026000</v>
      </c>
      <c r="AD6" s="23">
        <v>61155</v>
      </c>
      <c r="AE6" s="42">
        <v>454682</v>
      </c>
      <c r="AF6" s="23"/>
      <c r="AG6" s="146">
        <f t="shared" si="3"/>
        <v>1541837</v>
      </c>
      <c r="AH6" s="23"/>
      <c r="AI6" s="146">
        <f t="shared" si="4"/>
        <v>1541837</v>
      </c>
      <c r="AJ6" s="36"/>
      <c r="AK6" s="36"/>
      <c r="AL6" s="3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 s="6">
        <v>4</v>
      </c>
      <c r="B7" s="6">
        <v>16724</v>
      </c>
      <c r="C7" s="45" t="s">
        <v>261</v>
      </c>
      <c r="D7" s="19"/>
      <c r="E7" s="149">
        <v>206652</v>
      </c>
      <c r="F7" s="144">
        <v>1927</v>
      </c>
      <c r="G7" s="29">
        <v>6483</v>
      </c>
      <c r="H7" s="144"/>
      <c r="I7" s="29"/>
      <c r="J7" s="144">
        <v>2500</v>
      </c>
      <c r="K7" s="29">
        <v>63386</v>
      </c>
      <c r="L7" s="144">
        <v>79269</v>
      </c>
      <c r="M7" s="29">
        <v>15875</v>
      </c>
      <c r="N7" s="144"/>
      <c r="O7" s="197">
        <f t="shared" si="0"/>
        <v>376092</v>
      </c>
      <c r="P7" s="29"/>
      <c r="Q7" s="144">
        <v>208432</v>
      </c>
      <c r="R7" s="29">
        <v>13022</v>
      </c>
      <c r="S7" s="144">
        <v>84401</v>
      </c>
      <c r="T7" s="29">
        <v>89006</v>
      </c>
      <c r="U7" s="144">
        <v>40219</v>
      </c>
      <c r="V7" s="29">
        <v>47302</v>
      </c>
      <c r="W7" s="144">
        <v>2524</v>
      </c>
      <c r="X7" s="29">
        <v>59840</v>
      </c>
      <c r="Y7" s="144"/>
      <c r="Z7" s="197">
        <f t="shared" si="1"/>
        <v>544746</v>
      </c>
      <c r="AA7" s="93">
        <f t="shared" si="2"/>
        <v>-168654</v>
      </c>
      <c r="AB7" s="23"/>
      <c r="AC7" s="42">
        <v>4908941</v>
      </c>
      <c r="AD7" s="23"/>
      <c r="AE7" s="42">
        <v>1573950</v>
      </c>
      <c r="AF7" s="23">
        <v>378763</v>
      </c>
      <c r="AG7" s="146">
        <f t="shared" si="3"/>
        <v>6861654</v>
      </c>
      <c r="AH7" s="23">
        <v>14872</v>
      </c>
      <c r="AI7" s="146">
        <f t="shared" si="4"/>
        <v>6846782</v>
      </c>
      <c r="AJ7" s="36"/>
      <c r="AK7" s="36"/>
      <c r="AL7" s="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6">
        <v>5</v>
      </c>
      <c r="B8" s="6">
        <v>9750</v>
      </c>
      <c r="C8" s="45" t="s">
        <v>262</v>
      </c>
      <c r="D8" s="19"/>
      <c r="E8" s="149">
        <v>64376</v>
      </c>
      <c r="F8" s="144"/>
      <c r="G8" s="29">
        <v>720</v>
      </c>
      <c r="H8" s="144"/>
      <c r="I8" s="29"/>
      <c r="J8" s="144"/>
      <c r="K8" s="29">
        <v>2407</v>
      </c>
      <c r="L8" s="144">
        <v>18696</v>
      </c>
      <c r="M8" s="29">
        <v>4663</v>
      </c>
      <c r="N8" s="144">
        <v>4217</v>
      </c>
      <c r="O8" s="197">
        <f t="shared" si="0"/>
        <v>95079</v>
      </c>
      <c r="P8" s="29"/>
      <c r="Q8" s="144">
        <v>55397</v>
      </c>
      <c r="R8" s="144">
        <v>10400</v>
      </c>
      <c r="S8" s="144"/>
      <c r="T8" s="144">
        <v>24764</v>
      </c>
      <c r="U8" s="42">
        <v>6346</v>
      </c>
      <c r="V8" s="144">
        <v>8805</v>
      </c>
      <c r="W8" s="144">
        <v>843</v>
      </c>
      <c r="X8" s="144"/>
      <c r="Y8" s="144"/>
      <c r="Z8" s="197">
        <f t="shared" si="1"/>
        <v>106555</v>
      </c>
      <c r="AA8" s="93">
        <f t="shared" si="2"/>
        <v>-11476</v>
      </c>
      <c r="AB8" s="23"/>
      <c r="AC8" s="42">
        <v>610000</v>
      </c>
      <c r="AD8" s="42">
        <v>265097</v>
      </c>
      <c r="AE8" s="42">
        <v>367936</v>
      </c>
      <c r="AF8" s="42">
        <v>5337</v>
      </c>
      <c r="AG8" s="146">
        <f t="shared" si="3"/>
        <v>1248370</v>
      </c>
      <c r="AH8" s="42">
        <v>12030</v>
      </c>
      <c r="AI8" s="146">
        <f t="shared" si="4"/>
        <v>1236340</v>
      </c>
      <c r="AJ8" s="36"/>
      <c r="AK8" s="36"/>
      <c r="AL8" s="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/>
      <c r="B9"/>
      <c r="C9" s="225" t="s">
        <v>370</v>
      </c>
      <c r="D9"/>
      <c r="E9" s="260">
        <f>SUM(E4:E8)</f>
        <v>508994</v>
      </c>
      <c r="F9" s="260">
        <f>SUM(F4:F8)</f>
        <v>1927</v>
      </c>
      <c r="G9" s="260">
        <f>SUM(G4:G8)</f>
        <v>56416</v>
      </c>
      <c r="H9" s="260">
        <f>SUM(H4:H8)</f>
        <v>30000</v>
      </c>
      <c r="I9" s="260">
        <f>SUM(I4:I8)</f>
        <v>15000</v>
      </c>
      <c r="J9" s="260">
        <f>SUM(J4:J8)</f>
        <v>2500</v>
      </c>
      <c r="K9" s="260">
        <f>SUM(K4:K8)</f>
        <v>87775</v>
      </c>
      <c r="L9" s="260">
        <f>SUM(L4:L8)</f>
        <v>114127</v>
      </c>
      <c r="M9" s="260">
        <f>SUM(M4:M8)</f>
        <v>46843</v>
      </c>
      <c r="N9" s="260">
        <f>SUM(N4:N8)</f>
        <v>32231</v>
      </c>
      <c r="O9" s="261">
        <f>SUM(O4:O8)</f>
        <v>895813</v>
      </c>
      <c r="P9" s="260"/>
      <c r="Q9" s="260">
        <f>SUM(Q4:Q8)</f>
        <v>398624</v>
      </c>
      <c r="R9" s="260">
        <f>SUM(R4:R8)</f>
        <v>23422</v>
      </c>
      <c r="S9" s="260">
        <f>SUM(S4:S8)</f>
        <v>158557</v>
      </c>
      <c r="T9" s="260">
        <f>SUM(T4:T8)</f>
        <v>164287</v>
      </c>
      <c r="U9" s="260">
        <f>SUM(U4:U8)</f>
        <v>63268</v>
      </c>
      <c r="V9" s="260">
        <f>SUM(V4:V8)</f>
        <v>87275</v>
      </c>
      <c r="W9" s="260">
        <f>SUM(W4:W8)</f>
        <v>19712</v>
      </c>
      <c r="X9" s="260">
        <f>SUM(X4:X8)</f>
        <v>59840</v>
      </c>
      <c r="Y9" s="260">
        <f>SUM(Y4:Y8)</f>
        <v>33244</v>
      </c>
      <c r="Z9" s="261">
        <f>SUM(Z4:Z8)</f>
        <v>1008229</v>
      </c>
      <c r="AA9" s="261">
        <f t="shared" si="2"/>
        <v>-112416</v>
      </c>
      <c r="AB9" s="69"/>
      <c r="AC9" s="260">
        <f>SUM(AC4:AC8)</f>
        <v>12052641</v>
      </c>
      <c r="AD9" s="260">
        <f>SUM(AD4:AD8)</f>
        <v>340257</v>
      </c>
      <c r="AE9" s="260">
        <f>SUM(AE4:AE8)</f>
        <v>2476557</v>
      </c>
      <c r="AF9" s="260">
        <f>SUM(AF4:AF8)</f>
        <v>384100</v>
      </c>
      <c r="AG9" s="261">
        <f>SUM(AG4:AG8)</f>
        <v>15253555</v>
      </c>
      <c r="AH9" s="260">
        <f>SUM(AH4:AH8)</f>
        <v>26902</v>
      </c>
      <c r="AI9" s="261">
        <f>SUM(AI4:AI8)</f>
        <v>15226653</v>
      </c>
      <c r="AJ9" s="36"/>
      <c r="AK9" s="36"/>
      <c r="AL9" s="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/>
      <c r="B10"/>
      <c r="C10" s="225" t="s">
        <v>371</v>
      </c>
      <c r="D10"/>
      <c r="E10" s="260">
        <v>494006</v>
      </c>
      <c r="F10" s="260">
        <v>4133</v>
      </c>
      <c r="G10" s="260">
        <v>59669</v>
      </c>
      <c r="H10" s="260">
        <v>0</v>
      </c>
      <c r="I10" s="260">
        <v>18510</v>
      </c>
      <c r="J10" s="260">
        <v>12000</v>
      </c>
      <c r="K10" s="260">
        <v>107491</v>
      </c>
      <c r="L10" s="260">
        <v>90476</v>
      </c>
      <c r="M10" s="260">
        <v>53396</v>
      </c>
      <c r="N10" s="260">
        <v>7211</v>
      </c>
      <c r="O10" s="261">
        <v>846892</v>
      </c>
      <c r="P10" s="260"/>
      <c r="Q10" s="260">
        <v>333123</v>
      </c>
      <c r="R10" s="260">
        <v>34610</v>
      </c>
      <c r="S10" s="260">
        <v>104717</v>
      </c>
      <c r="T10" s="260">
        <v>140288</v>
      </c>
      <c r="U10" s="260">
        <v>77223</v>
      </c>
      <c r="V10" s="260">
        <v>84343</v>
      </c>
      <c r="W10" s="260">
        <v>27728</v>
      </c>
      <c r="X10" s="260">
        <v>0</v>
      </c>
      <c r="Y10" s="260">
        <v>33363</v>
      </c>
      <c r="Z10" s="261">
        <v>835395</v>
      </c>
      <c r="AA10" s="261">
        <v>11497</v>
      </c>
      <c r="AB10" s="69"/>
      <c r="AC10" s="260">
        <v>13103800</v>
      </c>
      <c r="AD10" s="260">
        <v>345033</v>
      </c>
      <c r="AE10" s="260">
        <v>2249152</v>
      </c>
      <c r="AF10" s="260">
        <v>2676</v>
      </c>
      <c r="AG10" s="261">
        <v>15700661</v>
      </c>
      <c r="AH10" s="260">
        <v>19328</v>
      </c>
      <c r="AI10" s="261">
        <v>15681333</v>
      </c>
      <c r="AJ10" s="36"/>
      <c r="AK10" s="36"/>
      <c r="AL10" s="36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:35" ht="15.75" customHeight="1">
      <c r="C11" s="72" t="s">
        <v>331</v>
      </c>
      <c r="D11" s="10"/>
      <c r="E11" s="74">
        <f>+E9/E10</f>
        <v>1.030339712473128</v>
      </c>
      <c r="F11" s="74">
        <f>+F9/F10</f>
        <v>0.46624727800629084</v>
      </c>
      <c r="G11" s="74">
        <f>+G9/G10</f>
        <v>0.9454825788935628</v>
      </c>
      <c r="H11" s="74" t="e">
        <f>+H9/H10</f>
        <v>#DIV/0!</v>
      </c>
      <c r="I11" s="74">
        <f>+I9/I10</f>
        <v>0.8103727714748784</v>
      </c>
      <c r="J11" s="74">
        <f>+J9/J10</f>
        <v>0.20833333333333334</v>
      </c>
      <c r="K11" s="74">
        <f>+K9/K10</f>
        <v>0.8165799927435785</v>
      </c>
      <c r="L11" s="74">
        <f>+L9/L10</f>
        <v>1.2614063398028206</v>
      </c>
      <c r="M11" s="74">
        <f>+M9/M10</f>
        <v>0.87727545134467</v>
      </c>
      <c r="N11" s="74">
        <f>+N9/N10</f>
        <v>4.469699070863958</v>
      </c>
      <c r="O11" s="77">
        <f>+O9/O10</f>
        <v>1.0577653348951224</v>
      </c>
      <c r="P11" s="24"/>
      <c r="Q11" s="74">
        <f>+Q9/Q10</f>
        <v>1.1966270716822316</v>
      </c>
      <c r="R11" s="74">
        <f>+R9/R10</f>
        <v>0.6767408263507657</v>
      </c>
      <c r="S11" s="74">
        <f>+S9/S10</f>
        <v>1.5141476551085307</v>
      </c>
      <c r="T11" s="74">
        <f>+T9/T10</f>
        <v>1.1710695141423357</v>
      </c>
      <c r="U11" s="74">
        <f>+U9/U10</f>
        <v>0.8192895898890227</v>
      </c>
      <c r="V11" s="74">
        <f>+V9/V10</f>
        <v>1.0347628137486218</v>
      </c>
      <c r="W11" s="74">
        <f>+W9/W10</f>
        <v>0.7109059434506636</v>
      </c>
      <c r="X11" s="74"/>
      <c r="Y11" s="74">
        <f>+Y9/Y10</f>
        <v>0.9964331744747175</v>
      </c>
      <c r="Z11" s="77">
        <f>+Z9/Z10</f>
        <v>1.206888956721072</v>
      </c>
      <c r="AA11" s="77">
        <f>+AA9/AA10</f>
        <v>-9.77785509263286</v>
      </c>
      <c r="AB11" s="74"/>
      <c r="AC11" s="74">
        <f>+AC9/AC10</f>
        <v>0.919782124269296</v>
      </c>
      <c r="AD11" s="74">
        <f>+AD9/AD10</f>
        <v>0.9861578457712741</v>
      </c>
      <c r="AE11" s="74">
        <f>+AE9/AE10</f>
        <v>1.1011069949918904</v>
      </c>
      <c r="AF11" s="74">
        <f>+AF9/AF10</f>
        <v>143.53512705530642</v>
      </c>
      <c r="AG11" s="77">
        <f>+AG9/AG10</f>
        <v>0.971523109759519</v>
      </c>
      <c r="AH11" s="74">
        <f>+AH9/AH10</f>
        <v>1.3918667218543046</v>
      </c>
      <c r="AI11" s="77">
        <f>+AI9/AI10</f>
        <v>0.9710050159638852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</sheetData>
  <sheetProtection selectLockedCells="1" selectUnlockedCells="1"/>
  <mergeCells count="6">
    <mergeCell ref="A1:C1"/>
    <mergeCell ref="E1:Z1"/>
    <mergeCell ref="A2:C2"/>
    <mergeCell ref="E2:O2"/>
    <mergeCell ref="Q2:Z2"/>
    <mergeCell ref="AC2:AI2"/>
  </mergeCells>
  <printOptions/>
  <pageMargins left="0.1701388888888889" right="0.1798611111111111" top="1" bottom="1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workbookViewId="0" topLeftCell="A1">
      <pane ySplit="7414" topLeftCell="A63" activePane="topLeft" state="split"/>
      <selection pane="topLeft" activeCell="H12" sqref="H12"/>
      <selection pane="bottomLeft" activeCell="A63" sqref="A63"/>
    </sheetView>
  </sheetViews>
  <sheetFormatPr defaultColWidth="9.140625" defaultRowHeight="12.75"/>
  <cols>
    <col min="1" max="1" width="6.28125" style="32" customWidth="1"/>
    <col min="2" max="2" width="6.00390625" style="32" customWidth="1"/>
    <col min="3" max="3" width="42.7109375" style="28" customWidth="1"/>
    <col min="4" max="4" width="1.7109375" style="6" customWidth="1"/>
    <col min="5" max="5" width="11.28125" style="6" customWidth="1"/>
    <col min="6" max="7" width="9.28125" style="6" customWidth="1"/>
    <col min="8" max="8" width="10.7109375" style="6" customWidth="1"/>
    <col min="9" max="10" width="9.28125" style="6" customWidth="1"/>
    <col min="11" max="12" width="10.28125" style="6" customWidth="1"/>
    <col min="13" max="13" width="9.28125" style="6" customWidth="1"/>
    <col min="14" max="14" width="10.28125" style="6" customWidth="1"/>
    <col min="15" max="15" width="14.28125" style="6" customWidth="1"/>
    <col min="16" max="16" width="2.28125" style="32" customWidth="1"/>
    <col min="17" max="24" width="10.57421875" style="10" customWidth="1"/>
    <col min="25" max="25" width="11.28125" style="10" customWidth="1"/>
    <col min="26" max="26" width="10.28125" style="10" customWidth="1"/>
    <col min="27" max="27" width="10.421875" style="10" customWidth="1"/>
    <col min="28" max="28" width="3.28125" style="10" customWidth="1"/>
    <col min="29" max="29" width="12.7109375" style="10" customWidth="1"/>
    <col min="30" max="30" width="10.421875" style="10" customWidth="1"/>
    <col min="31" max="31" width="11.421875" style="10" customWidth="1"/>
    <col min="32" max="32" width="8.7109375" style="10" customWidth="1"/>
    <col min="33" max="33" width="12.7109375" style="10" customWidth="1"/>
    <col min="34" max="34" width="8.7109375" style="10" customWidth="1"/>
    <col min="35" max="35" width="12.7109375" style="10" customWidth="1"/>
    <col min="36" max="16384" width="8.7109375" style="10" customWidth="1"/>
  </cols>
  <sheetData>
    <row r="1" spans="1:26" s="5" customFormat="1" ht="19.5" customHeight="1">
      <c r="A1" s="295" t="s">
        <v>366</v>
      </c>
      <c r="B1" s="295"/>
      <c r="C1" s="295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56" ht="20.25" customHeight="1">
      <c r="A2" s="189" t="s">
        <v>350</v>
      </c>
      <c r="B2" s="189"/>
      <c r="C2" s="189"/>
      <c r="D2" s="324"/>
      <c r="E2" s="325" t="s">
        <v>5</v>
      </c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6"/>
      <c r="Q2" s="327" t="s">
        <v>6</v>
      </c>
      <c r="R2" s="327"/>
      <c r="S2" s="327"/>
      <c r="T2" s="327"/>
      <c r="U2" s="327"/>
      <c r="V2" s="327"/>
      <c r="W2" s="327"/>
      <c r="X2" s="327"/>
      <c r="Y2" s="327"/>
      <c r="Z2" s="327"/>
      <c r="AA2" s="328"/>
      <c r="AB2"/>
      <c r="AC2" s="243" t="s">
        <v>7</v>
      </c>
      <c r="AD2" s="243"/>
      <c r="AE2" s="243"/>
      <c r="AF2" s="243"/>
      <c r="AG2" s="243"/>
      <c r="AH2" s="243"/>
      <c r="AI2" s="243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65"/>
      <c r="B3" s="65"/>
      <c r="C3"/>
      <c r="D3" s="324"/>
      <c r="E3" s="244" t="s">
        <v>8</v>
      </c>
      <c r="F3" s="329" t="s">
        <v>9</v>
      </c>
      <c r="G3" s="244" t="s">
        <v>10</v>
      </c>
      <c r="H3" s="329" t="s">
        <v>11</v>
      </c>
      <c r="I3" s="244" t="s">
        <v>12</v>
      </c>
      <c r="J3" s="329" t="s">
        <v>13</v>
      </c>
      <c r="K3" s="244" t="s">
        <v>14</v>
      </c>
      <c r="L3" s="329" t="s">
        <v>15</v>
      </c>
      <c r="M3" s="244" t="s">
        <v>16</v>
      </c>
      <c r="N3" s="245" t="s">
        <v>17</v>
      </c>
      <c r="O3" s="330" t="s">
        <v>18</v>
      </c>
      <c r="P3" s="331"/>
      <c r="Q3" s="244" t="s">
        <v>19</v>
      </c>
      <c r="R3" s="329" t="s">
        <v>20</v>
      </c>
      <c r="S3" s="244" t="s">
        <v>21</v>
      </c>
      <c r="T3" s="329" t="s">
        <v>22</v>
      </c>
      <c r="U3" s="244" t="s">
        <v>23</v>
      </c>
      <c r="V3" s="329" t="s">
        <v>24</v>
      </c>
      <c r="W3" s="244" t="s">
        <v>25</v>
      </c>
      <c r="X3" s="329" t="s">
        <v>26</v>
      </c>
      <c r="Y3" s="244" t="s">
        <v>27</v>
      </c>
      <c r="Z3" s="332" t="s">
        <v>28</v>
      </c>
      <c r="AA3" s="333" t="s">
        <v>29</v>
      </c>
      <c r="AB3"/>
      <c r="AC3" s="13" t="s">
        <v>30</v>
      </c>
      <c r="AD3" s="334" t="s">
        <v>31</v>
      </c>
      <c r="AE3" s="13" t="s">
        <v>32</v>
      </c>
      <c r="AF3" s="334" t="s">
        <v>33</v>
      </c>
      <c r="AG3" s="332" t="s">
        <v>34</v>
      </c>
      <c r="AH3" s="334" t="s">
        <v>35</v>
      </c>
      <c r="AI3" s="332" t="s">
        <v>36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38" ht="15.75" customHeight="1">
      <c r="A4" s="6">
        <v>1</v>
      </c>
      <c r="B4" s="6">
        <v>15928</v>
      </c>
      <c r="C4" s="10" t="s">
        <v>263</v>
      </c>
      <c r="D4" s="19"/>
      <c r="E4" s="335">
        <v>52366</v>
      </c>
      <c r="F4" s="272">
        <v>6969</v>
      </c>
      <c r="G4" s="336"/>
      <c r="H4" s="272"/>
      <c r="I4" s="336"/>
      <c r="J4" s="272"/>
      <c r="K4" s="336">
        <v>4538</v>
      </c>
      <c r="L4" s="272">
        <v>31447</v>
      </c>
      <c r="M4" s="336"/>
      <c r="N4" s="272">
        <v>642</v>
      </c>
      <c r="O4" s="273">
        <f aca="true" t="shared" si="0" ref="O4:O69">SUM(E4:N4)</f>
        <v>95962</v>
      </c>
      <c r="P4" s="29"/>
      <c r="Q4" s="337">
        <v>17580</v>
      </c>
      <c r="R4" s="198"/>
      <c r="S4" s="196">
        <v>1289</v>
      </c>
      <c r="T4" s="198">
        <v>30036</v>
      </c>
      <c r="U4" s="196">
        <v>7175</v>
      </c>
      <c r="V4" s="198">
        <v>9840</v>
      </c>
      <c r="W4" s="196">
        <v>6992</v>
      </c>
      <c r="X4" s="198">
        <v>-4927</v>
      </c>
      <c r="Y4" s="338">
        <v>1007</v>
      </c>
      <c r="Z4" s="197">
        <f aca="true" t="shared" si="1" ref="Z4:Z61">SUM(Q4:Y4)</f>
        <v>68992</v>
      </c>
      <c r="AA4" s="92">
        <f aca="true" t="shared" si="2" ref="AA4:AA70">+O4-Z4</f>
        <v>26970</v>
      </c>
      <c r="AB4" s="23"/>
      <c r="AC4" s="147">
        <v>1200624</v>
      </c>
      <c r="AD4" s="198">
        <v>40422</v>
      </c>
      <c r="AE4" s="196">
        <v>751008</v>
      </c>
      <c r="AF4" s="198">
        <v>680</v>
      </c>
      <c r="AG4" s="153">
        <f aca="true" t="shared" si="3" ref="AG4:AG69">SUM(AC4:AF4)</f>
        <v>1992734</v>
      </c>
      <c r="AH4" s="23">
        <v>2306</v>
      </c>
      <c r="AI4" s="146">
        <f aca="true" t="shared" si="4" ref="AI4:AI43">+AG4-AH4</f>
        <v>1990428</v>
      </c>
      <c r="AJ4" s="36"/>
      <c r="AK4" s="36"/>
      <c r="AL4" s="36"/>
    </row>
    <row r="5" spans="1:256" ht="15.75" customHeight="1">
      <c r="A5" s="61">
        <f aca="true" t="shared" si="5" ref="A5:A14">+A4+1</f>
        <v>2</v>
      </c>
      <c r="B5" s="61">
        <v>12601</v>
      </c>
      <c r="C5" s="62" t="s">
        <v>264</v>
      </c>
      <c r="D5" s="19"/>
      <c r="E5" s="202">
        <v>133720</v>
      </c>
      <c r="F5" s="199"/>
      <c r="G5" s="200">
        <v>5765</v>
      </c>
      <c r="H5" s="199"/>
      <c r="I5" s="200">
        <v>3000</v>
      </c>
      <c r="J5" s="199">
        <v>17850</v>
      </c>
      <c r="K5" s="200">
        <v>20742</v>
      </c>
      <c r="L5" s="199">
        <v>15914</v>
      </c>
      <c r="M5" s="200">
        <v>9373</v>
      </c>
      <c r="N5" s="199">
        <v>9346</v>
      </c>
      <c r="O5" s="339">
        <f t="shared" si="0"/>
        <v>215710</v>
      </c>
      <c r="P5" s="64"/>
      <c r="Q5" s="147">
        <v>120366</v>
      </c>
      <c r="R5" s="42">
        <v>5800</v>
      </c>
      <c r="S5" s="23">
        <v>28641</v>
      </c>
      <c r="T5" s="42">
        <v>56094</v>
      </c>
      <c r="U5" s="23">
        <v>10502</v>
      </c>
      <c r="V5" s="42">
        <v>18629</v>
      </c>
      <c r="W5" s="23">
        <v>8694</v>
      </c>
      <c r="X5" s="42"/>
      <c r="Y5" s="152"/>
      <c r="Z5" s="339">
        <f t="shared" si="1"/>
        <v>248726</v>
      </c>
      <c r="AA5" s="93">
        <f t="shared" si="2"/>
        <v>-33016</v>
      </c>
      <c r="AB5" s="23"/>
      <c r="AC5" s="147">
        <v>1325139</v>
      </c>
      <c r="AD5" s="42">
        <v>30871</v>
      </c>
      <c r="AE5" s="23">
        <v>539897</v>
      </c>
      <c r="AF5" s="42"/>
      <c r="AG5" s="153">
        <f t="shared" si="3"/>
        <v>1895907</v>
      </c>
      <c r="AH5" s="23"/>
      <c r="AI5" s="146">
        <f t="shared" si="4"/>
        <v>1895907</v>
      </c>
      <c r="AJ5" s="36"/>
      <c r="AK5" s="36"/>
      <c r="AL5" s="36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38" ht="15.75" customHeight="1">
      <c r="A6" s="61">
        <f t="shared" si="5"/>
        <v>3</v>
      </c>
      <c r="B6" s="6">
        <v>9801</v>
      </c>
      <c r="C6" s="10" t="s">
        <v>265</v>
      </c>
      <c r="D6" s="19"/>
      <c r="E6" s="202">
        <v>14287</v>
      </c>
      <c r="F6" s="199"/>
      <c r="G6" s="200"/>
      <c r="H6" s="199"/>
      <c r="I6" s="200">
        <v>10000</v>
      </c>
      <c r="J6" s="199"/>
      <c r="K6" s="200">
        <v>26</v>
      </c>
      <c r="L6" s="199">
        <v>7075</v>
      </c>
      <c r="M6" s="200"/>
      <c r="N6" s="199"/>
      <c r="O6" s="339">
        <f t="shared" si="0"/>
        <v>31388</v>
      </c>
      <c r="P6" s="29"/>
      <c r="Q6" s="147">
        <v>1400</v>
      </c>
      <c r="R6" s="42"/>
      <c r="S6" s="23"/>
      <c r="T6" s="42">
        <v>5329</v>
      </c>
      <c r="U6" s="23">
        <v>1652</v>
      </c>
      <c r="V6" s="42">
        <v>1805</v>
      </c>
      <c r="W6" s="23">
        <v>840</v>
      </c>
      <c r="X6" s="42">
        <v>76000</v>
      </c>
      <c r="Y6" s="152">
        <v>275526</v>
      </c>
      <c r="Z6" s="197">
        <f t="shared" si="1"/>
        <v>362552</v>
      </c>
      <c r="AA6" s="93">
        <f t="shared" si="2"/>
        <v>-331164</v>
      </c>
      <c r="AB6" s="23"/>
      <c r="AC6" s="147">
        <v>301613</v>
      </c>
      <c r="AD6" s="42">
        <v>111000</v>
      </c>
      <c r="AE6" s="23">
        <v>78468</v>
      </c>
      <c r="AF6" s="42"/>
      <c r="AG6" s="153">
        <f t="shared" si="3"/>
        <v>491081</v>
      </c>
      <c r="AH6" s="23"/>
      <c r="AI6" s="146">
        <f t="shared" si="4"/>
        <v>491081</v>
      </c>
      <c r="AJ6" s="36"/>
      <c r="AK6" s="36"/>
      <c r="AL6" s="36"/>
    </row>
    <row r="7" spans="1:256" ht="15.75" customHeight="1">
      <c r="A7" s="61">
        <f t="shared" si="5"/>
        <v>4</v>
      </c>
      <c r="B7" s="65">
        <v>14281</v>
      </c>
      <c r="C7" s="28" t="s">
        <v>266</v>
      </c>
      <c r="D7" s="19"/>
      <c r="E7" s="202">
        <v>113720</v>
      </c>
      <c r="F7" s="199">
        <v>1373</v>
      </c>
      <c r="G7" s="200">
        <v>11651</v>
      </c>
      <c r="H7" s="199"/>
      <c r="I7" s="200"/>
      <c r="J7" s="199">
        <v>1670</v>
      </c>
      <c r="K7" s="200">
        <v>36159</v>
      </c>
      <c r="L7" s="199">
        <v>47709</v>
      </c>
      <c r="M7" s="200">
        <v>10960</v>
      </c>
      <c r="N7" s="199">
        <v>820</v>
      </c>
      <c r="O7" s="339">
        <f t="shared" si="0"/>
        <v>224062</v>
      </c>
      <c r="P7" s="23"/>
      <c r="Q7" s="147">
        <v>114662</v>
      </c>
      <c r="R7" s="42">
        <v>31200</v>
      </c>
      <c r="S7" s="23">
        <v>43722</v>
      </c>
      <c r="T7" s="42">
        <v>50546</v>
      </c>
      <c r="U7" s="23">
        <v>13396</v>
      </c>
      <c r="V7" s="42">
        <v>28715</v>
      </c>
      <c r="W7" s="23">
        <v>5328</v>
      </c>
      <c r="X7" s="42"/>
      <c r="Y7" s="152"/>
      <c r="Z7" s="153">
        <f t="shared" si="1"/>
        <v>287569</v>
      </c>
      <c r="AA7" s="93">
        <f t="shared" si="2"/>
        <v>-63507</v>
      </c>
      <c r="AB7" s="23"/>
      <c r="AC7" s="147"/>
      <c r="AD7" s="42"/>
      <c r="AE7" s="23">
        <v>1313170</v>
      </c>
      <c r="AF7" s="42">
        <v>2591</v>
      </c>
      <c r="AG7" s="153">
        <f t="shared" si="3"/>
        <v>1315761</v>
      </c>
      <c r="AH7" s="23">
        <v>11772</v>
      </c>
      <c r="AI7" s="146">
        <f t="shared" si="4"/>
        <v>1303989</v>
      </c>
      <c r="AJ7" s="36"/>
      <c r="AK7" s="36"/>
      <c r="AL7" s="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38" ht="15.75" customHeight="1">
      <c r="A8" s="61">
        <f t="shared" si="5"/>
        <v>5</v>
      </c>
      <c r="B8" s="6">
        <v>9852</v>
      </c>
      <c r="C8" s="10" t="s">
        <v>267</v>
      </c>
      <c r="D8" s="19" t="s">
        <v>38</v>
      </c>
      <c r="E8" s="149">
        <v>110376</v>
      </c>
      <c r="F8" s="144"/>
      <c r="G8" s="29">
        <v>21683</v>
      </c>
      <c r="H8" s="144"/>
      <c r="I8" s="29"/>
      <c r="J8" s="144"/>
      <c r="K8" s="29">
        <v>11989</v>
      </c>
      <c r="L8" s="144">
        <v>1402</v>
      </c>
      <c r="M8" s="29">
        <v>1805</v>
      </c>
      <c r="N8" s="144"/>
      <c r="O8" s="339">
        <f t="shared" si="0"/>
        <v>147255</v>
      </c>
      <c r="P8" s="29"/>
      <c r="Q8" s="149">
        <v>52147</v>
      </c>
      <c r="R8" s="144">
        <v>19719</v>
      </c>
      <c r="S8" s="29">
        <v>2050</v>
      </c>
      <c r="T8" s="144">
        <v>17231</v>
      </c>
      <c r="U8" s="23">
        <v>25412</v>
      </c>
      <c r="V8" s="144">
        <v>17196</v>
      </c>
      <c r="W8" s="29">
        <v>27083</v>
      </c>
      <c r="X8" s="144"/>
      <c r="Y8" s="76"/>
      <c r="Z8" s="197">
        <f t="shared" si="1"/>
        <v>160838</v>
      </c>
      <c r="AA8" s="89">
        <f t="shared" si="2"/>
        <v>-13583</v>
      </c>
      <c r="AB8" s="23"/>
      <c r="AC8" s="147">
        <v>2139379</v>
      </c>
      <c r="AD8" s="42">
        <v>402044</v>
      </c>
      <c r="AE8" s="23">
        <v>73972</v>
      </c>
      <c r="AF8" s="42">
        <v>8290</v>
      </c>
      <c r="AG8" s="153">
        <f t="shared" si="3"/>
        <v>2623685</v>
      </c>
      <c r="AH8" s="23">
        <v>23512</v>
      </c>
      <c r="AI8" s="146">
        <f t="shared" si="4"/>
        <v>2600173</v>
      </c>
      <c r="AJ8" s="36"/>
      <c r="AK8" s="36"/>
      <c r="AL8" s="36"/>
    </row>
    <row r="9" spans="1:256" ht="15.75" customHeight="1">
      <c r="A9" s="61">
        <f t="shared" si="5"/>
        <v>6</v>
      </c>
      <c r="B9" s="65">
        <v>9768</v>
      </c>
      <c r="C9" s="28" t="s">
        <v>268</v>
      </c>
      <c r="D9" s="19"/>
      <c r="E9" s="202">
        <v>104857</v>
      </c>
      <c r="F9" s="199"/>
      <c r="G9" s="200">
        <v>16245</v>
      </c>
      <c r="H9" s="199">
        <v>500</v>
      </c>
      <c r="I9" s="200"/>
      <c r="J9" s="199"/>
      <c r="K9" s="200">
        <v>16800</v>
      </c>
      <c r="L9" s="199">
        <v>8791</v>
      </c>
      <c r="M9" s="200"/>
      <c r="N9" s="199"/>
      <c r="O9" s="339">
        <f t="shared" si="0"/>
        <v>147193</v>
      </c>
      <c r="P9" s="23"/>
      <c r="Q9" s="147">
        <v>58060</v>
      </c>
      <c r="R9" s="42"/>
      <c r="S9" s="23"/>
      <c r="T9" s="42">
        <v>18268</v>
      </c>
      <c r="U9" s="23">
        <v>13845</v>
      </c>
      <c r="V9" s="42">
        <v>13019</v>
      </c>
      <c r="W9" s="23">
        <v>13900</v>
      </c>
      <c r="X9" s="42"/>
      <c r="Y9" s="152">
        <v>5835</v>
      </c>
      <c r="Z9" s="153">
        <f t="shared" si="1"/>
        <v>122927</v>
      </c>
      <c r="AA9" s="93">
        <f t="shared" si="2"/>
        <v>24266</v>
      </c>
      <c r="AB9" s="23"/>
      <c r="AC9" s="147"/>
      <c r="AD9" s="42"/>
      <c r="AE9" s="23">
        <v>325052</v>
      </c>
      <c r="AF9" s="42"/>
      <c r="AG9" s="153">
        <f t="shared" si="3"/>
        <v>325052</v>
      </c>
      <c r="AH9" s="23"/>
      <c r="AI9" s="146">
        <f t="shared" si="4"/>
        <v>325052</v>
      </c>
      <c r="AJ9" s="36"/>
      <c r="AK9" s="36"/>
      <c r="AL9" s="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61">
        <f t="shared" si="5"/>
        <v>7</v>
      </c>
      <c r="B10" s="65">
        <v>9770</v>
      </c>
      <c r="C10" s="28" t="s">
        <v>269</v>
      </c>
      <c r="D10" s="19"/>
      <c r="E10" s="202">
        <v>95148</v>
      </c>
      <c r="F10" s="199"/>
      <c r="G10" s="200">
        <v>1079</v>
      </c>
      <c r="H10" s="199"/>
      <c r="I10" s="200">
        <v>3620</v>
      </c>
      <c r="J10" s="199">
        <v>3062</v>
      </c>
      <c r="K10" s="200">
        <v>73670</v>
      </c>
      <c r="L10" s="199">
        <v>84107</v>
      </c>
      <c r="M10" s="200">
        <v>12296</v>
      </c>
      <c r="N10" s="199">
        <v>8974</v>
      </c>
      <c r="O10" s="339">
        <f t="shared" si="0"/>
        <v>281956</v>
      </c>
      <c r="P10" s="23"/>
      <c r="Q10" s="147">
        <v>105362</v>
      </c>
      <c r="R10" s="42">
        <v>7800</v>
      </c>
      <c r="S10" s="23">
        <v>12589</v>
      </c>
      <c r="T10" s="42">
        <v>123298</v>
      </c>
      <c r="U10" s="23">
        <v>51517</v>
      </c>
      <c r="V10" s="42">
        <v>19721</v>
      </c>
      <c r="W10" s="23"/>
      <c r="X10" s="42"/>
      <c r="Y10" s="152"/>
      <c r="Z10" s="153">
        <f t="shared" si="1"/>
        <v>320287</v>
      </c>
      <c r="AA10" s="93">
        <f t="shared" si="2"/>
        <v>-38331</v>
      </c>
      <c r="AB10" s="23"/>
      <c r="AC10" s="147"/>
      <c r="AD10" s="42"/>
      <c r="AE10" s="23">
        <v>1544615</v>
      </c>
      <c r="AF10" s="42">
        <v>12880</v>
      </c>
      <c r="AG10" s="153">
        <f t="shared" si="3"/>
        <v>1557495</v>
      </c>
      <c r="AH10" s="23">
        <v>78884</v>
      </c>
      <c r="AI10" s="146">
        <f t="shared" si="4"/>
        <v>1478611</v>
      </c>
      <c r="AJ10" s="36"/>
      <c r="AK10" s="36"/>
      <c r="AL10" s="36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 s="61">
        <f t="shared" si="5"/>
        <v>8</v>
      </c>
      <c r="B11" s="65">
        <v>9771</v>
      </c>
      <c r="C11" s="28" t="s">
        <v>270</v>
      </c>
      <c r="D11" s="19"/>
      <c r="E11" s="202">
        <v>168638</v>
      </c>
      <c r="F11" s="199">
        <v>5721</v>
      </c>
      <c r="G11" s="200"/>
      <c r="H11" s="199"/>
      <c r="I11" s="200"/>
      <c r="J11" s="199">
        <v>8101</v>
      </c>
      <c r="K11" s="200">
        <v>57939</v>
      </c>
      <c r="L11" s="199">
        <v>8636</v>
      </c>
      <c r="M11" s="200">
        <v>10793</v>
      </c>
      <c r="N11" s="199">
        <v>9782</v>
      </c>
      <c r="O11" s="339">
        <f t="shared" si="0"/>
        <v>269610</v>
      </c>
      <c r="P11" s="23"/>
      <c r="Q11" s="147">
        <v>89534</v>
      </c>
      <c r="R11" s="42"/>
      <c r="S11" s="23">
        <v>61443</v>
      </c>
      <c r="T11" s="42">
        <v>70052</v>
      </c>
      <c r="U11" s="23">
        <v>31064</v>
      </c>
      <c r="V11" s="42">
        <v>14596</v>
      </c>
      <c r="W11" s="23">
        <v>5721</v>
      </c>
      <c r="X11" s="42"/>
      <c r="Y11" s="152"/>
      <c r="Z11" s="153">
        <f t="shared" si="1"/>
        <v>272410</v>
      </c>
      <c r="AA11" s="93">
        <f t="shared" si="2"/>
        <v>-2800</v>
      </c>
      <c r="AB11" s="23"/>
      <c r="AC11" s="147"/>
      <c r="AD11" s="42">
        <v>47905</v>
      </c>
      <c r="AE11" s="23">
        <v>521649</v>
      </c>
      <c r="AF11" s="42">
        <v>13742</v>
      </c>
      <c r="AG11" s="153">
        <f t="shared" si="3"/>
        <v>583296</v>
      </c>
      <c r="AH11" s="23">
        <v>9299</v>
      </c>
      <c r="AI11" s="146">
        <f t="shared" si="4"/>
        <v>573997</v>
      </c>
      <c r="AJ11" s="36"/>
      <c r="AK11" s="36"/>
      <c r="AL11" s="36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customHeight="1">
      <c r="A12" s="61">
        <f t="shared" si="5"/>
        <v>9</v>
      </c>
      <c r="B12" s="65">
        <v>9990</v>
      </c>
      <c r="C12" s="28" t="s">
        <v>271</v>
      </c>
      <c r="D12" s="19"/>
      <c r="E12" s="202">
        <v>49972</v>
      </c>
      <c r="F12" s="199">
        <v>980</v>
      </c>
      <c r="G12" s="200">
        <v>137</v>
      </c>
      <c r="H12" s="199"/>
      <c r="I12" s="200">
        <v>3693</v>
      </c>
      <c r="J12" s="199">
        <v>26491</v>
      </c>
      <c r="K12" s="200">
        <v>17777</v>
      </c>
      <c r="L12" s="199">
        <v>29110</v>
      </c>
      <c r="M12" s="200">
        <v>9113</v>
      </c>
      <c r="N12" s="199">
        <v>164</v>
      </c>
      <c r="O12" s="339">
        <f t="shared" si="0"/>
        <v>137437</v>
      </c>
      <c r="P12" s="23"/>
      <c r="Q12" s="147">
        <v>52199</v>
      </c>
      <c r="R12" s="42">
        <v>4334</v>
      </c>
      <c r="S12" s="23">
        <v>15133</v>
      </c>
      <c r="T12" s="42">
        <v>30243</v>
      </c>
      <c r="U12" s="23">
        <v>5532</v>
      </c>
      <c r="V12" s="42">
        <v>8848</v>
      </c>
      <c r="W12" s="23">
        <v>3239</v>
      </c>
      <c r="X12" s="42"/>
      <c r="Y12" s="152"/>
      <c r="Z12" s="153">
        <f t="shared" si="1"/>
        <v>119528</v>
      </c>
      <c r="AA12" s="93">
        <f t="shared" si="2"/>
        <v>17909</v>
      </c>
      <c r="AB12" s="23"/>
      <c r="AC12" s="147"/>
      <c r="AD12" s="42"/>
      <c r="AE12" s="23">
        <v>542145</v>
      </c>
      <c r="AF12" s="42">
        <v>21159</v>
      </c>
      <c r="AG12" s="153">
        <f t="shared" si="3"/>
        <v>563304</v>
      </c>
      <c r="AH12" s="23">
        <v>138</v>
      </c>
      <c r="AI12" s="146">
        <f t="shared" si="4"/>
        <v>563166</v>
      </c>
      <c r="AJ12" s="36"/>
      <c r="AK12" s="36"/>
      <c r="AL12" s="36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customHeight="1">
      <c r="A13" s="61">
        <f t="shared" si="5"/>
        <v>10</v>
      </c>
      <c r="B13" s="65">
        <v>9774</v>
      </c>
      <c r="C13" s="28" t="s">
        <v>272</v>
      </c>
      <c r="D13" s="19"/>
      <c r="E13" s="202">
        <v>402062</v>
      </c>
      <c r="F13" s="199">
        <v>13934</v>
      </c>
      <c r="G13" s="200">
        <v>50995</v>
      </c>
      <c r="H13" s="199"/>
      <c r="I13" s="200">
        <v>27500</v>
      </c>
      <c r="J13" s="199"/>
      <c r="K13" s="200">
        <v>44176</v>
      </c>
      <c r="L13" s="199">
        <v>6316</v>
      </c>
      <c r="M13" s="200">
        <v>31700</v>
      </c>
      <c r="N13" s="199"/>
      <c r="O13" s="339">
        <f t="shared" si="0"/>
        <v>576683</v>
      </c>
      <c r="P13" s="23"/>
      <c r="Q13" s="147">
        <v>62180</v>
      </c>
      <c r="R13" s="42">
        <v>15600</v>
      </c>
      <c r="S13" s="23">
        <v>200041</v>
      </c>
      <c r="T13" s="42">
        <v>62241</v>
      </c>
      <c r="U13" s="23">
        <v>79561</v>
      </c>
      <c r="V13" s="42">
        <v>34279</v>
      </c>
      <c r="W13" s="23">
        <v>106635</v>
      </c>
      <c r="X13" s="42"/>
      <c r="Y13" s="152">
        <v>34918</v>
      </c>
      <c r="Z13" s="153">
        <f t="shared" si="1"/>
        <v>595455</v>
      </c>
      <c r="AA13" s="93">
        <f t="shared" si="2"/>
        <v>-18772</v>
      </c>
      <c r="AB13" s="23"/>
      <c r="AC13" s="147"/>
      <c r="AD13" s="42">
        <v>151685</v>
      </c>
      <c r="AE13" s="23">
        <v>215302</v>
      </c>
      <c r="AF13" s="42">
        <v>4461</v>
      </c>
      <c r="AG13" s="153">
        <f t="shared" si="3"/>
        <v>371448</v>
      </c>
      <c r="AH13" s="23">
        <v>7213</v>
      </c>
      <c r="AI13" s="146">
        <f t="shared" si="4"/>
        <v>364235</v>
      </c>
      <c r="AJ13" s="36"/>
      <c r="AK13" s="36"/>
      <c r="AL13" s="36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38" ht="15.75" customHeight="1">
      <c r="A14" s="61">
        <f t="shared" si="5"/>
        <v>11</v>
      </c>
      <c r="B14" s="6">
        <v>9811</v>
      </c>
      <c r="C14" s="10" t="s">
        <v>273</v>
      </c>
      <c r="D14" s="19"/>
      <c r="E14" s="202">
        <v>60586</v>
      </c>
      <c r="F14" s="199"/>
      <c r="G14" s="200">
        <v>2106</v>
      </c>
      <c r="H14" s="199">
        <v>40000</v>
      </c>
      <c r="I14" s="200"/>
      <c r="J14" s="199"/>
      <c r="K14" s="200">
        <v>5472</v>
      </c>
      <c r="L14" s="199">
        <v>3672</v>
      </c>
      <c r="M14" s="200">
        <v>16075</v>
      </c>
      <c r="N14" s="199">
        <v>9498</v>
      </c>
      <c r="O14" s="339">
        <f t="shared" si="0"/>
        <v>137409</v>
      </c>
      <c r="P14" s="29"/>
      <c r="Q14" s="147"/>
      <c r="R14" s="42"/>
      <c r="S14" s="23">
        <v>60447</v>
      </c>
      <c r="T14" s="42">
        <v>18817</v>
      </c>
      <c r="U14" s="23">
        <v>2025</v>
      </c>
      <c r="V14" s="42">
        <v>6135</v>
      </c>
      <c r="W14" s="23">
        <v>3250</v>
      </c>
      <c r="X14" s="42"/>
      <c r="Y14" s="152">
        <v>19612</v>
      </c>
      <c r="Z14" s="197">
        <f t="shared" si="1"/>
        <v>110286</v>
      </c>
      <c r="AA14" s="93">
        <f t="shared" si="2"/>
        <v>27123</v>
      </c>
      <c r="AB14" s="23"/>
      <c r="AC14" s="147"/>
      <c r="AD14" s="42"/>
      <c r="AE14" s="23"/>
      <c r="AF14" s="42"/>
      <c r="AG14" s="153">
        <f t="shared" si="3"/>
        <v>0</v>
      </c>
      <c r="AH14" s="23"/>
      <c r="AI14" s="146">
        <f t="shared" si="4"/>
        <v>0</v>
      </c>
      <c r="AJ14" s="36"/>
      <c r="AK14" s="36"/>
      <c r="AL14" s="36"/>
    </row>
    <row r="15" spans="1:256" ht="15.75" customHeight="1">
      <c r="A15" s="61">
        <v>12</v>
      </c>
      <c r="B15" s="65">
        <v>9793</v>
      </c>
      <c r="C15" s="45" t="s">
        <v>274</v>
      </c>
      <c r="D15" s="19"/>
      <c r="E15" s="42">
        <v>91855</v>
      </c>
      <c r="F15" s="42">
        <v>51312</v>
      </c>
      <c r="G15" s="42">
        <v>2746</v>
      </c>
      <c r="H15" s="42"/>
      <c r="I15" s="42">
        <v>40000</v>
      </c>
      <c r="J15" s="42"/>
      <c r="K15" s="42">
        <v>6802</v>
      </c>
      <c r="L15" s="42">
        <v>1573</v>
      </c>
      <c r="M15" s="42">
        <v>0</v>
      </c>
      <c r="N15" s="42">
        <v>27</v>
      </c>
      <c r="O15" s="146">
        <f t="shared" si="0"/>
        <v>194315</v>
      </c>
      <c r="P15" s="23"/>
      <c r="Q15" s="42">
        <v>60901</v>
      </c>
      <c r="R15" s="42"/>
      <c r="S15" s="42">
        <v>58111</v>
      </c>
      <c r="T15" s="42">
        <v>94299</v>
      </c>
      <c r="U15" s="42">
        <v>14284</v>
      </c>
      <c r="V15" s="42"/>
      <c r="W15" s="42">
        <v>12014</v>
      </c>
      <c r="X15" s="42"/>
      <c r="Y15" s="42"/>
      <c r="Z15" s="146">
        <f t="shared" si="1"/>
        <v>239609</v>
      </c>
      <c r="AA15" s="289">
        <f t="shared" si="2"/>
        <v>-45294</v>
      </c>
      <c r="AB15" s="23"/>
      <c r="AC15" s="42">
        <v>1260000</v>
      </c>
      <c r="AD15" s="42">
        <v>4784</v>
      </c>
      <c r="AE15" s="42">
        <v>32453</v>
      </c>
      <c r="AF15" s="42"/>
      <c r="AG15" s="146">
        <f t="shared" si="3"/>
        <v>1297237</v>
      </c>
      <c r="AH15" s="42">
        <v>20192</v>
      </c>
      <c r="AI15" s="146">
        <f t="shared" si="4"/>
        <v>1277045</v>
      </c>
      <c r="AJ15" s="36"/>
      <c r="AK15" s="36"/>
      <c r="AL15" s="36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38" ht="15.75" customHeight="1">
      <c r="A16" s="61">
        <v>13</v>
      </c>
      <c r="B16" s="6">
        <v>9812</v>
      </c>
      <c r="C16" s="10" t="s">
        <v>275</v>
      </c>
      <c r="D16" s="19"/>
      <c r="E16" s="202">
        <v>373120</v>
      </c>
      <c r="F16" s="199">
        <v>1046</v>
      </c>
      <c r="G16" s="200">
        <v>12668</v>
      </c>
      <c r="H16" s="199"/>
      <c r="I16" s="200">
        <v>7000</v>
      </c>
      <c r="J16" s="199"/>
      <c r="K16" s="200">
        <v>9868</v>
      </c>
      <c r="L16" s="199">
        <v>2325</v>
      </c>
      <c r="M16" s="200">
        <v>43568</v>
      </c>
      <c r="N16" s="199"/>
      <c r="O16" s="339">
        <f t="shared" si="0"/>
        <v>449595</v>
      </c>
      <c r="P16" s="29"/>
      <c r="Q16" s="147">
        <v>89674</v>
      </c>
      <c r="R16" s="42"/>
      <c r="S16" s="23">
        <v>2628</v>
      </c>
      <c r="T16" s="42">
        <v>57725</v>
      </c>
      <c r="U16" s="23">
        <v>52918</v>
      </c>
      <c r="V16" s="42">
        <v>31397</v>
      </c>
      <c r="W16" s="23">
        <v>29216</v>
      </c>
      <c r="X16" s="42"/>
      <c r="Y16" s="152">
        <v>127079</v>
      </c>
      <c r="Z16" s="197">
        <f t="shared" si="1"/>
        <v>390637</v>
      </c>
      <c r="AA16" s="93">
        <f t="shared" si="2"/>
        <v>58958</v>
      </c>
      <c r="AB16" s="23"/>
      <c r="AC16" s="147">
        <v>2133593</v>
      </c>
      <c r="AD16" s="42">
        <v>50368</v>
      </c>
      <c r="AE16" s="23">
        <v>187813</v>
      </c>
      <c r="AF16" s="42"/>
      <c r="AG16" s="153">
        <f t="shared" si="3"/>
        <v>2371774</v>
      </c>
      <c r="AH16" s="23">
        <v>32009</v>
      </c>
      <c r="AI16" s="146">
        <f t="shared" si="4"/>
        <v>2339765</v>
      </c>
      <c r="AJ16" s="36"/>
      <c r="AK16" s="36"/>
      <c r="AL16" s="36"/>
    </row>
    <row r="17" spans="1:38" ht="15.75" customHeight="1">
      <c r="A17" s="61">
        <v>14</v>
      </c>
      <c r="B17" s="6">
        <v>9813</v>
      </c>
      <c r="C17" s="10" t="s">
        <v>276</v>
      </c>
      <c r="D17" s="19"/>
      <c r="E17" s="202">
        <v>84647</v>
      </c>
      <c r="F17" s="199"/>
      <c r="G17" s="200">
        <v>12580</v>
      </c>
      <c r="H17" s="199"/>
      <c r="I17" s="200"/>
      <c r="J17" s="199">
        <v>19637</v>
      </c>
      <c r="K17" s="200">
        <v>6739</v>
      </c>
      <c r="L17" s="199">
        <v>5286</v>
      </c>
      <c r="M17" s="200">
        <v>8334</v>
      </c>
      <c r="N17" s="199"/>
      <c r="O17" s="339">
        <f t="shared" si="0"/>
        <v>137223</v>
      </c>
      <c r="P17" s="29"/>
      <c r="Q17" s="147">
        <v>15852</v>
      </c>
      <c r="R17" s="42"/>
      <c r="S17" s="23">
        <v>10843</v>
      </c>
      <c r="T17" s="42">
        <v>61044</v>
      </c>
      <c r="U17" s="23">
        <v>3260</v>
      </c>
      <c r="V17" s="42">
        <v>12460</v>
      </c>
      <c r="W17" s="23">
        <v>9638</v>
      </c>
      <c r="X17" s="42"/>
      <c r="Y17" s="152"/>
      <c r="Z17" s="197">
        <f t="shared" si="1"/>
        <v>113097</v>
      </c>
      <c r="AA17" s="93">
        <f t="shared" si="2"/>
        <v>24126</v>
      </c>
      <c r="AB17" s="23"/>
      <c r="AC17" s="147">
        <v>965000</v>
      </c>
      <c r="AD17" s="42">
        <v>978646</v>
      </c>
      <c r="AE17" s="23">
        <v>148517</v>
      </c>
      <c r="AF17" s="42">
        <v>1677</v>
      </c>
      <c r="AG17" s="153">
        <f t="shared" si="3"/>
        <v>2093840</v>
      </c>
      <c r="AH17" s="23">
        <v>5750</v>
      </c>
      <c r="AI17" s="146">
        <f t="shared" si="4"/>
        <v>2088090</v>
      </c>
      <c r="AJ17" s="36"/>
      <c r="AK17" s="36"/>
      <c r="AL17" s="36"/>
    </row>
    <row r="18" spans="1:256" ht="15.75" customHeight="1">
      <c r="A18" s="61">
        <v>15</v>
      </c>
      <c r="B18" s="65">
        <v>9775</v>
      </c>
      <c r="C18" s="28" t="s">
        <v>277</v>
      </c>
      <c r="D18" s="19"/>
      <c r="E18" s="147">
        <v>27582</v>
      </c>
      <c r="F18" s="42"/>
      <c r="G18" s="23">
        <v>2618</v>
      </c>
      <c r="H18" s="42"/>
      <c r="I18" s="23">
        <v>0</v>
      </c>
      <c r="J18" s="42">
        <v>0</v>
      </c>
      <c r="K18" s="294">
        <v>17667</v>
      </c>
      <c r="L18" s="340">
        <v>127</v>
      </c>
      <c r="M18" s="42"/>
      <c r="N18" s="23"/>
      <c r="O18" s="146">
        <f t="shared" si="0"/>
        <v>47994</v>
      </c>
      <c r="P18" s="23"/>
      <c r="Q18" s="147">
        <v>3158</v>
      </c>
      <c r="R18" s="42"/>
      <c r="S18" s="23"/>
      <c r="T18" s="42">
        <v>12003</v>
      </c>
      <c r="U18" s="23">
        <v>2572</v>
      </c>
      <c r="V18" s="42">
        <v>5001</v>
      </c>
      <c r="W18" s="23">
        <v>3168</v>
      </c>
      <c r="X18" s="42"/>
      <c r="Y18" s="152">
        <v>23337</v>
      </c>
      <c r="Z18" s="146">
        <f t="shared" si="1"/>
        <v>49239</v>
      </c>
      <c r="AA18" s="289">
        <f t="shared" si="2"/>
        <v>-1245</v>
      </c>
      <c r="AB18" s="23"/>
      <c r="AC18" s="42">
        <v>670000</v>
      </c>
      <c r="AD18" s="23"/>
      <c r="AE18" s="42">
        <v>7833</v>
      </c>
      <c r="AF18" s="23">
        <v>559</v>
      </c>
      <c r="AG18" s="146">
        <f t="shared" si="3"/>
        <v>678392</v>
      </c>
      <c r="AH18" s="23">
        <v>11007</v>
      </c>
      <c r="AI18" s="146">
        <f t="shared" si="4"/>
        <v>667385</v>
      </c>
      <c r="AJ18" s="36"/>
      <c r="AK18" s="36"/>
      <c r="AL18" s="36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8" ht="15.75" customHeight="1">
      <c r="A19" s="61">
        <v>16</v>
      </c>
      <c r="B19" s="6">
        <v>9814</v>
      </c>
      <c r="C19" s="10" t="s">
        <v>278</v>
      </c>
      <c r="D19" s="19"/>
      <c r="E19" s="202">
        <v>2749</v>
      </c>
      <c r="F19" s="199"/>
      <c r="G19" s="200"/>
      <c r="H19" s="199"/>
      <c r="I19" s="200"/>
      <c r="J19" s="199"/>
      <c r="K19" s="200">
        <v>5130</v>
      </c>
      <c r="L19" s="199">
        <v>6090</v>
      </c>
      <c r="M19" s="200"/>
      <c r="N19" s="199">
        <v>2</v>
      </c>
      <c r="O19" s="339">
        <f t="shared" si="0"/>
        <v>13971</v>
      </c>
      <c r="P19" s="29"/>
      <c r="Q19" s="147">
        <v>2706</v>
      </c>
      <c r="R19" s="42"/>
      <c r="S19" s="23"/>
      <c r="T19" s="42">
        <v>7282</v>
      </c>
      <c r="U19" s="23">
        <v>1584</v>
      </c>
      <c r="V19" s="42">
        <v>1707</v>
      </c>
      <c r="W19" s="23"/>
      <c r="X19" s="42"/>
      <c r="Y19" s="152">
        <v>661</v>
      </c>
      <c r="Z19" s="197">
        <f t="shared" si="1"/>
        <v>13940</v>
      </c>
      <c r="AA19" s="93">
        <f t="shared" si="2"/>
        <v>31</v>
      </c>
      <c r="AB19" s="23"/>
      <c r="AC19" s="147"/>
      <c r="AD19" s="42"/>
      <c r="AE19" s="23"/>
      <c r="AF19" s="42"/>
      <c r="AG19" s="153">
        <f t="shared" si="3"/>
        <v>0</v>
      </c>
      <c r="AH19" s="23"/>
      <c r="AI19" s="146">
        <f t="shared" si="4"/>
        <v>0</v>
      </c>
      <c r="AJ19" s="36"/>
      <c r="AK19" s="36"/>
      <c r="AL19" s="36"/>
    </row>
    <row r="20" spans="1:256" ht="15.75" customHeight="1">
      <c r="A20" s="61">
        <v>17</v>
      </c>
      <c r="B20" s="65">
        <v>15064</v>
      </c>
      <c r="C20" s="28" t="s">
        <v>279</v>
      </c>
      <c r="D20" s="19"/>
      <c r="E20" s="202">
        <v>218768</v>
      </c>
      <c r="F20" s="199"/>
      <c r="G20" s="200"/>
      <c r="H20" s="199"/>
      <c r="I20" s="200">
        <v>8446</v>
      </c>
      <c r="J20" s="199"/>
      <c r="K20" s="200">
        <v>5801</v>
      </c>
      <c r="L20" s="199">
        <v>43962</v>
      </c>
      <c r="M20" s="200">
        <v>8509</v>
      </c>
      <c r="N20" s="199">
        <v>9</v>
      </c>
      <c r="O20" s="339">
        <f t="shared" si="0"/>
        <v>285495</v>
      </c>
      <c r="P20" s="23"/>
      <c r="Q20" s="147">
        <v>137179</v>
      </c>
      <c r="R20" s="42">
        <v>36400</v>
      </c>
      <c r="S20" s="23">
        <v>27390</v>
      </c>
      <c r="T20" s="42">
        <v>47956</v>
      </c>
      <c r="U20" s="23">
        <v>44477</v>
      </c>
      <c r="V20" s="42">
        <v>23013</v>
      </c>
      <c r="W20" s="23">
        <v>516</v>
      </c>
      <c r="X20" s="42"/>
      <c r="Y20" s="152"/>
      <c r="Z20" s="153">
        <f t="shared" si="1"/>
        <v>316931</v>
      </c>
      <c r="AA20" s="93">
        <f t="shared" si="2"/>
        <v>-31436</v>
      </c>
      <c r="AB20" s="23"/>
      <c r="AC20" s="147">
        <v>2070000</v>
      </c>
      <c r="AD20" s="42"/>
      <c r="AE20" s="23">
        <v>955058</v>
      </c>
      <c r="AF20" s="42">
        <v>10616</v>
      </c>
      <c r="AG20" s="153">
        <f t="shared" si="3"/>
        <v>3035674</v>
      </c>
      <c r="AH20" s="23">
        <v>14174</v>
      </c>
      <c r="AI20" s="146">
        <f t="shared" si="4"/>
        <v>3021500</v>
      </c>
      <c r="AJ20" s="36"/>
      <c r="AK20" s="36"/>
      <c r="AL20" s="36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61">
        <f aca="true" t="shared" si="6" ref="A21:A43">+A20+1</f>
        <v>18</v>
      </c>
      <c r="B21" s="61">
        <v>9826</v>
      </c>
      <c r="C21" s="62" t="s">
        <v>280</v>
      </c>
      <c r="D21" s="19"/>
      <c r="E21" s="202">
        <v>118337</v>
      </c>
      <c r="F21" s="199">
        <v>602</v>
      </c>
      <c r="G21" s="200"/>
      <c r="H21" s="199"/>
      <c r="I21" s="200">
        <v>8995</v>
      </c>
      <c r="J21" s="199">
        <v>5525</v>
      </c>
      <c r="K21" s="200">
        <v>26658</v>
      </c>
      <c r="L21" s="199">
        <v>2265</v>
      </c>
      <c r="M21" s="200">
        <v>7975</v>
      </c>
      <c r="N21" s="199"/>
      <c r="O21" s="339">
        <f t="shared" si="0"/>
        <v>170357</v>
      </c>
      <c r="P21" s="64"/>
      <c r="Q21" s="147">
        <v>82282</v>
      </c>
      <c r="R21" s="42">
        <v>6501</v>
      </c>
      <c r="S21" s="23">
        <v>19255</v>
      </c>
      <c r="T21" s="42">
        <v>44955</v>
      </c>
      <c r="U21" s="23">
        <v>7284</v>
      </c>
      <c r="V21" s="42">
        <v>15931</v>
      </c>
      <c r="W21" s="23">
        <v>400</v>
      </c>
      <c r="X21" s="42"/>
      <c r="Y21" s="152">
        <v>143</v>
      </c>
      <c r="Z21" s="339">
        <f t="shared" si="1"/>
        <v>176751</v>
      </c>
      <c r="AA21" s="93">
        <f t="shared" si="2"/>
        <v>-6394</v>
      </c>
      <c r="AB21" s="23"/>
      <c r="AC21" s="147"/>
      <c r="AD21" s="42"/>
      <c r="AE21" s="23">
        <v>68089</v>
      </c>
      <c r="AF21" s="42"/>
      <c r="AG21" s="153">
        <f t="shared" si="3"/>
        <v>68089</v>
      </c>
      <c r="AH21" s="23">
        <v>43478</v>
      </c>
      <c r="AI21" s="146">
        <f t="shared" si="4"/>
        <v>24611</v>
      </c>
      <c r="AJ21" s="36"/>
      <c r="AK21" s="36"/>
      <c r="AL21" s="36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61">
        <f t="shared" si="6"/>
        <v>19</v>
      </c>
      <c r="B22" s="61">
        <v>9827</v>
      </c>
      <c r="C22" s="62" t="s">
        <v>281</v>
      </c>
      <c r="D22" s="19"/>
      <c r="E22" s="202">
        <v>24468</v>
      </c>
      <c r="F22" s="199"/>
      <c r="G22" s="200"/>
      <c r="H22" s="199"/>
      <c r="I22" s="200"/>
      <c r="J22" s="199"/>
      <c r="K22" s="200">
        <v>8262</v>
      </c>
      <c r="L22" s="199">
        <v>1813</v>
      </c>
      <c r="M22" s="200"/>
      <c r="N22" s="199"/>
      <c r="O22" s="339">
        <f t="shared" si="0"/>
        <v>34543</v>
      </c>
      <c r="P22" s="64"/>
      <c r="Q22" s="147"/>
      <c r="R22" s="42"/>
      <c r="S22" s="23">
        <v>2129</v>
      </c>
      <c r="T22" s="42">
        <v>24624</v>
      </c>
      <c r="U22" s="23">
        <v>5197</v>
      </c>
      <c r="V22" s="42">
        <v>3947</v>
      </c>
      <c r="W22" s="23">
        <v>3598</v>
      </c>
      <c r="X22" s="42"/>
      <c r="Y22" s="152"/>
      <c r="Z22" s="339">
        <f t="shared" si="1"/>
        <v>39495</v>
      </c>
      <c r="AA22" s="93">
        <f t="shared" si="2"/>
        <v>-4952</v>
      </c>
      <c r="AB22" s="23"/>
      <c r="AC22" s="147">
        <v>920000</v>
      </c>
      <c r="AD22" s="42">
        <v>11791</v>
      </c>
      <c r="AE22" s="23">
        <v>86821</v>
      </c>
      <c r="AF22" s="42">
        <v>573</v>
      </c>
      <c r="AG22" s="153">
        <f t="shared" si="3"/>
        <v>1019185</v>
      </c>
      <c r="AH22" s="23"/>
      <c r="AI22" s="146">
        <f t="shared" si="4"/>
        <v>1019185</v>
      </c>
      <c r="AJ22" s="36"/>
      <c r="AK22" s="36"/>
      <c r="AL22" s="36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61">
        <f t="shared" si="6"/>
        <v>20</v>
      </c>
      <c r="B23" s="61">
        <v>9840</v>
      </c>
      <c r="C23" s="62" t="s">
        <v>282</v>
      </c>
      <c r="D23" s="19"/>
      <c r="E23" s="202">
        <v>42190</v>
      </c>
      <c r="F23" s="199"/>
      <c r="G23" s="200">
        <v>1958</v>
      </c>
      <c r="H23" s="199"/>
      <c r="I23" s="200"/>
      <c r="J23" s="199"/>
      <c r="K23" s="200">
        <v>23650</v>
      </c>
      <c r="L23" s="199">
        <v>9005</v>
      </c>
      <c r="M23" s="200">
        <v>2565</v>
      </c>
      <c r="N23" s="199">
        <v>6795</v>
      </c>
      <c r="O23" s="339">
        <f t="shared" si="0"/>
        <v>86163</v>
      </c>
      <c r="P23" s="64"/>
      <c r="Q23" s="147">
        <v>24502</v>
      </c>
      <c r="R23" s="42"/>
      <c r="S23" s="23">
        <v>4474</v>
      </c>
      <c r="T23" s="42">
        <v>49103</v>
      </c>
      <c r="U23" s="23">
        <v>7306</v>
      </c>
      <c r="V23" s="42">
        <v>8507</v>
      </c>
      <c r="W23" s="23">
        <v>7411</v>
      </c>
      <c r="X23" s="42"/>
      <c r="Y23" s="152">
        <v>821</v>
      </c>
      <c r="Z23" s="339">
        <f t="shared" si="1"/>
        <v>102124</v>
      </c>
      <c r="AA23" s="93">
        <f t="shared" si="2"/>
        <v>-15961</v>
      </c>
      <c r="AB23" s="23"/>
      <c r="AC23" s="147">
        <v>760000</v>
      </c>
      <c r="AD23" s="42">
        <v>98000</v>
      </c>
      <c r="AE23" s="23">
        <v>136028</v>
      </c>
      <c r="AF23" s="42"/>
      <c r="AG23" s="153">
        <f t="shared" si="3"/>
        <v>994028</v>
      </c>
      <c r="AH23" s="23"/>
      <c r="AI23" s="146">
        <f t="shared" si="4"/>
        <v>994028</v>
      </c>
      <c r="AJ23" s="36"/>
      <c r="AK23" s="36"/>
      <c r="AL23" s="36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61">
        <f t="shared" si="6"/>
        <v>21</v>
      </c>
      <c r="B24" s="61">
        <v>9828</v>
      </c>
      <c r="C24" s="62" t="s">
        <v>283</v>
      </c>
      <c r="D24" s="19"/>
      <c r="E24" s="202">
        <v>83157</v>
      </c>
      <c r="F24" s="199">
        <v>681</v>
      </c>
      <c r="G24" s="200">
        <v>643</v>
      </c>
      <c r="H24" s="199"/>
      <c r="I24" s="200">
        <v>15300</v>
      </c>
      <c r="J24" s="199"/>
      <c r="K24" s="200">
        <v>19975</v>
      </c>
      <c r="L24" s="199">
        <v>20046</v>
      </c>
      <c r="M24" s="200">
        <v>1832</v>
      </c>
      <c r="N24" s="199">
        <v>174</v>
      </c>
      <c r="O24" s="339">
        <f t="shared" si="0"/>
        <v>141808</v>
      </c>
      <c r="P24" s="64"/>
      <c r="Q24" s="147">
        <v>48069</v>
      </c>
      <c r="R24" s="42">
        <v>12480</v>
      </c>
      <c r="S24" s="23">
        <v>61720</v>
      </c>
      <c r="T24" s="42">
        <v>41403</v>
      </c>
      <c r="U24" s="23">
        <v>9543</v>
      </c>
      <c r="V24" s="42">
        <v>11055</v>
      </c>
      <c r="W24" s="23">
        <v>7037</v>
      </c>
      <c r="X24" s="42"/>
      <c r="Y24" s="152"/>
      <c r="Z24" s="339">
        <f t="shared" si="1"/>
        <v>191307</v>
      </c>
      <c r="AA24" s="93">
        <f t="shared" si="2"/>
        <v>-49499</v>
      </c>
      <c r="AB24" s="23"/>
      <c r="AC24" s="147">
        <v>701100</v>
      </c>
      <c r="AD24" s="42">
        <v>115200</v>
      </c>
      <c r="AE24" s="23">
        <v>480714</v>
      </c>
      <c r="AF24" s="42">
        <v>7361</v>
      </c>
      <c r="AG24" s="153">
        <f t="shared" si="3"/>
        <v>1304375</v>
      </c>
      <c r="AH24" s="23">
        <v>34232</v>
      </c>
      <c r="AI24" s="146">
        <f t="shared" si="4"/>
        <v>1270143</v>
      </c>
      <c r="AJ24" s="36"/>
      <c r="AK24" s="36"/>
      <c r="AL24" s="36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61">
        <f t="shared" si="6"/>
        <v>22</v>
      </c>
      <c r="B25" s="61">
        <v>9829</v>
      </c>
      <c r="C25" s="62" t="s">
        <v>284</v>
      </c>
      <c r="D25" s="19"/>
      <c r="E25" s="341">
        <v>62952</v>
      </c>
      <c r="F25" s="342"/>
      <c r="G25" s="343"/>
      <c r="H25" s="342"/>
      <c r="I25" s="343"/>
      <c r="J25" s="342"/>
      <c r="K25" s="343">
        <v>487</v>
      </c>
      <c r="L25" s="342">
        <v>4631</v>
      </c>
      <c r="M25" s="343"/>
      <c r="N25" s="342">
        <v>64</v>
      </c>
      <c r="O25" s="339">
        <f t="shared" si="0"/>
        <v>68134</v>
      </c>
      <c r="P25" s="64"/>
      <c r="Q25" s="344">
        <v>3992</v>
      </c>
      <c r="R25" s="306"/>
      <c r="S25" s="58">
        <v>13489</v>
      </c>
      <c r="T25" s="306">
        <v>14335</v>
      </c>
      <c r="U25" s="23">
        <v>5097</v>
      </c>
      <c r="V25" s="306">
        <v>6475</v>
      </c>
      <c r="W25" s="58">
        <v>1866</v>
      </c>
      <c r="X25" s="306"/>
      <c r="Y25" s="307">
        <v>1835</v>
      </c>
      <c r="Z25" s="339">
        <f t="shared" si="1"/>
        <v>47089</v>
      </c>
      <c r="AA25" s="93">
        <f t="shared" si="2"/>
        <v>21045</v>
      </c>
      <c r="AB25" s="23"/>
      <c r="AC25" s="147">
        <v>639000</v>
      </c>
      <c r="AD25" s="42"/>
      <c r="AE25" s="23">
        <v>225610</v>
      </c>
      <c r="AF25" s="42">
        <v>481</v>
      </c>
      <c r="AG25" s="153">
        <f t="shared" si="3"/>
        <v>865091</v>
      </c>
      <c r="AH25" s="23">
        <v>16697</v>
      </c>
      <c r="AI25" s="146">
        <f t="shared" si="4"/>
        <v>848394</v>
      </c>
      <c r="AJ25" s="36"/>
      <c r="AK25" s="36"/>
      <c r="AL25" s="36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61">
        <f t="shared" si="6"/>
        <v>23</v>
      </c>
      <c r="B26" s="61">
        <v>9830</v>
      </c>
      <c r="C26" s="62" t="s">
        <v>285</v>
      </c>
      <c r="D26" s="19"/>
      <c r="E26" s="202">
        <v>41834</v>
      </c>
      <c r="F26" s="199"/>
      <c r="G26" s="200"/>
      <c r="H26" s="199"/>
      <c r="I26" s="200">
        <v>11523</v>
      </c>
      <c r="J26" s="199">
        <v>10000</v>
      </c>
      <c r="K26" s="200">
        <v>7401</v>
      </c>
      <c r="L26" s="199">
        <v>16590</v>
      </c>
      <c r="M26" s="200"/>
      <c r="N26" s="199">
        <v>17856</v>
      </c>
      <c r="O26" s="339">
        <f t="shared" si="0"/>
        <v>105204</v>
      </c>
      <c r="P26" s="64"/>
      <c r="Q26" s="147"/>
      <c r="R26" s="42"/>
      <c r="S26" s="23">
        <v>20484</v>
      </c>
      <c r="T26" s="42">
        <v>90698</v>
      </c>
      <c r="U26" s="23">
        <v>5000</v>
      </c>
      <c r="V26" s="42">
        <v>5030</v>
      </c>
      <c r="W26" s="23">
        <v>3681</v>
      </c>
      <c r="X26" s="42"/>
      <c r="Y26" s="152">
        <v>22531</v>
      </c>
      <c r="Z26" s="339">
        <f t="shared" si="1"/>
        <v>147424</v>
      </c>
      <c r="AA26" s="93">
        <f t="shared" si="2"/>
        <v>-42220</v>
      </c>
      <c r="AB26" s="23"/>
      <c r="AC26" s="147">
        <v>3200000</v>
      </c>
      <c r="AD26" s="42">
        <v>170000</v>
      </c>
      <c r="AE26" s="23">
        <v>302728</v>
      </c>
      <c r="AF26" s="42"/>
      <c r="AG26" s="153">
        <f t="shared" si="3"/>
        <v>3672728</v>
      </c>
      <c r="AH26" s="23"/>
      <c r="AI26" s="146">
        <f t="shared" si="4"/>
        <v>3672728</v>
      </c>
      <c r="AJ26" s="36"/>
      <c r="AK26" s="36"/>
      <c r="AL26" s="3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61">
        <f t="shared" si="6"/>
        <v>24</v>
      </c>
      <c r="B27" s="61">
        <v>9831</v>
      </c>
      <c r="C27" s="62" t="s">
        <v>286</v>
      </c>
      <c r="D27" s="19"/>
      <c r="E27" s="202">
        <v>52490</v>
      </c>
      <c r="F27" s="199">
        <v>206</v>
      </c>
      <c r="G27" s="200"/>
      <c r="H27" s="199"/>
      <c r="I27" s="200"/>
      <c r="J27" s="199"/>
      <c r="K27" s="200">
        <v>6973</v>
      </c>
      <c r="L27" s="199">
        <v>14442</v>
      </c>
      <c r="M27" s="200">
        <v>1822</v>
      </c>
      <c r="N27" s="199"/>
      <c r="O27" s="339">
        <f t="shared" si="0"/>
        <v>75933</v>
      </c>
      <c r="P27" s="64"/>
      <c r="Q27" s="147">
        <v>52567</v>
      </c>
      <c r="R27" s="42">
        <v>15600</v>
      </c>
      <c r="S27" s="23">
        <v>14100</v>
      </c>
      <c r="T27" s="42">
        <v>25918</v>
      </c>
      <c r="U27" s="23">
        <v>6347</v>
      </c>
      <c r="V27" s="42">
        <v>4579</v>
      </c>
      <c r="W27" s="23">
        <v>406</v>
      </c>
      <c r="X27" s="42"/>
      <c r="Y27" s="152">
        <v>738</v>
      </c>
      <c r="Z27" s="339">
        <f t="shared" si="1"/>
        <v>120255</v>
      </c>
      <c r="AA27" s="93">
        <f t="shared" si="2"/>
        <v>-44322</v>
      </c>
      <c r="AB27" s="23"/>
      <c r="AC27" s="147">
        <v>2250000</v>
      </c>
      <c r="AD27" s="42"/>
      <c r="AE27" s="23">
        <v>486341</v>
      </c>
      <c r="AF27" s="42"/>
      <c r="AG27" s="153">
        <f t="shared" si="3"/>
        <v>2736341</v>
      </c>
      <c r="AH27" s="23"/>
      <c r="AI27" s="146">
        <f t="shared" si="4"/>
        <v>2736341</v>
      </c>
      <c r="AJ27" s="36"/>
      <c r="AK27" s="36"/>
      <c r="AL27" s="36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61">
        <f t="shared" si="6"/>
        <v>25</v>
      </c>
      <c r="B28" s="65">
        <v>9795</v>
      </c>
      <c r="C28" s="28" t="s">
        <v>287</v>
      </c>
      <c r="D28" s="19"/>
      <c r="E28" s="202">
        <v>127001</v>
      </c>
      <c r="F28" s="199"/>
      <c r="G28" s="200">
        <v>1989</v>
      </c>
      <c r="H28" s="199"/>
      <c r="I28" s="200">
        <v>10000</v>
      </c>
      <c r="J28" s="199"/>
      <c r="K28" s="200">
        <v>5871</v>
      </c>
      <c r="L28" s="199">
        <v>4872</v>
      </c>
      <c r="M28" s="200">
        <v>2716</v>
      </c>
      <c r="N28" s="199"/>
      <c r="O28" s="339">
        <f t="shared" si="0"/>
        <v>152449</v>
      </c>
      <c r="P28" s="23"/>
      <c r="Q28" s="147">
        <v>34927</v>
      </c>
      <c r="R28" s="42">
        <v>9750</v>
      </c>
      <c r="S28" s="23">
        <v>20859</v>
      </c>
      <c r="T28" s="42">
        <v>16758</v>
      </c>
      <c r="U28" s="23">
        <v>32422</v>
      </c>
      <c r="V28" s="42">
        <v>10023</v>
      </c>
      <c r="W28" s="23">
        <v>2069</v>
      </c>
      <c r="X28" s="42"/>
      <c r="Y28" s="152"/>
      <c r="Z28" s="153">
        <f t="shared" si="1"/>
        <v>126808</v>
      </c>
      <c r="AA28" s="93">
        <f t="shared" si="2"/>
        <v>25641</v>
      </c>
      <c r="AB28" s="23"/>
      <c r="AC28" s="147">
        <v>435000</v>
      </c>
      <c r="AD28" s="42"/>
      <c r="AE28" s="23">
        <v>95963</v>
      </c>
      <c r="AF28" s="42"/>
      <c r="AG28" s="153">
        <f t="shared" si="3"/>
        <v>530963</v>
      </c>
      <c r="AH28" s="23"/>
      <c r="AI28" s="146">
        <f t="shared" si="4"/>
        <v>530963</v>
      </c>
      <c r="AJ28" s="36"/>
      <c r="AK28" s="36"/>
      <c r="AL28" s="36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38" s="31" customFormat="1" ht="15.75" customHeight="1">
      <c r="A29" s="61">
        <f t="shared" si="6"/>
        <v>26</v>
      </c>
      <c r="B29" s="32">
        <v>9815</v>
      </c>
      <c r="C29" s="31" t="s">
        <v>288</v>
      </c>
      <c r="D29" s="19"/>
      <c r="E29" s="202">
        <v>60951</v>
      </c>
      <c r="F29" s="199"/>
      <c r="G29" s="200"/>
      <c r="H29" s="199">
        <v>40</v>
      </c>
      <c r="I29" s="200"/>
      <c r="J29" s="199"/>
      <c r="K29" s="200">
        <v>4560</v>
      </c>
      <c r="L29" s="199">
        <v>7153</v>
      </c>
      <c r="M29" s="200">
        <v>15402</v>
      </c>
      <c r="N29" s="199">
        <v>78</v>
      </c>
      <c r="O29" s="339">
        <f t="shared" si="0"/>
        <v>88184</v>
      </c>
      <c r="P29" s="29"/>
      <c r="Q29" s="147">
        <v>40105</v>
      </c>
      <c r="R29" s="42"/>
      <c r="S29" s="23"/>
      <c r="T29" s="42">
        <v>16385</v>
      </c>
      <c r="U29" s="23">
        <v>5946</v>
      </c>
      <c r="V29" s="42">
        <v>6336</v>
      </c>
      <c r="W29" s="23">
        <v>7260</v>
      </c>
      <c r="X29" s="42"/>
      <c r="Y29" s="152">
        <v>1534</v>
      </c>
      <c r="Z29" s="197">
        <f t="shared" si="1"/>
        <v>77566</v>
      </c>
      <c r="AA29" s="93">
        <f t="shared" si="2"/>
        <v>10618</v>
      </c>
      <c r="AB29" s="23"/>
      <c r="AC29" s="147"/>
      <c r="AD29" s="42"/>
      <c r="AE29" s="23">
        <v>193047</v>
      </c>
      <c r="AF29" s="42">
        <v>1373</v>
      </c>
      <c r="AG29" s="153">
        <f t="shared" si="3"/>
        <v>194420</v>
      </c>
      <c r="AH29" s="23">
        <v>3493</v>
      </c>
      <c r="AI29" s="146">
        <f t="shared" si="4"/>
        <v>190927</v>
      </c>
      <c r="AJ29" s="36"/>
      <c r="AK29" s="36"/>
      <c r="AL29" s="36"/>
    </row>
    <row r="30" spans="1:256" ht="15.75" customHeight="1">
      <c r="A30" s="61">
        <f t="shared" si="6"/>
        <v>27</v>
      </c>
      <c r="B30" s="6">
        <v>9755</v>
      </c>
      <c r="C30" s="28" t="s">
        <v>289</v>
      </c>
      <c r="D30" s="19"/>
      <c r="E30" s="202">
        <v>20509</v>
      </c>
      <c r="F30" s="199"/>
      <c r="G30" s="200"/>
      <c r="H30" s="199"/>
      <c r="I30" s="200">
        <v>30000</v>
      </c>
      <c r="J30" s="199"/>
      <c r="K30" s="200"/>
      <c r="L30" s="199">
        <v>4703</v>
      </c>
      <c r="M30" s="200">
        <v>6913</v>
      </c>
      <c r="N30" s="144">
        <v>521</v>
      </c>
      <c r="O30" s="339">
        <f t="shared" si="0"/>
        <v>62646</v>
      </c>
      <c r="P30" s="29"/>
      <c r="Q30" s="147">
        <v>54243</v>
      </c>
      <c r="R30" s="42"/>
      <c r="S30" s="23"/>
      <c r="T30" s="42">
        <v>2005</v>
      </c>
      <c r="U30" s="23">
        <v>7637</v>
      </c>
      <c r="V30" s="42">
        <v>1014</v>
      </c>
      <c r="W30" s="23">
        <v>50</v>
      </c>
      <c r="X30" s="42"/>
      <c r="Y30" s="152">
        <v>1037</v>
      </c>
      <c r="Z30" s="197">
        <f t="shared" si="1"/>
        <v>65986</v>
      </c>
      <c r="AA30" s="93">
        <f t="shared" si="2"/>
        <v>-3340</v>
      </c>
      <c r="AB30" s="23"/>
      <c r="AC30" s="147">
        <v>609000</v>
      </c>
      <c r="AD30" s="42"/>
      <c r="AE30" s="23">
        <v>109637</v>
      </c>
      <c r="AF30" s="42"/>
      <c r="AG30" s="153">
        <f t="shared" si="3"/>
        <v>718637</v>
      </c>
      <c r="AH30" s="23"/>
      <c r="AI30" s="146">
        <f t="shared" si="4"/>
        <v>718637</v>
      </c>
      <c r="AJ30" s="36"/>
      <c r="AK30" s="36"/>
      <c r="AL30" s="36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38" ht="15.75" customHeight="1">
      <c r="A31" s="61">
        <f t="shared" si="6"/>
        <v>28</v>
      </c>
      <c r="B31" s="6">
        <v>9802</v>
      </c>
      <c r="C31" s="10" t="s">
        <v>290</v>
      </c>
      <c r="D31" s="19"/>
      <c r="E31" s="202">
        <v>57933</v>
      </c>
      <c r="F31" s="199">
        <v>746</v>
      </c>
      <c r="G31" s="200">
        <v>192</v>
      </c>
      <c r="H31" s="199"/>
      <c r="I31" s="200"/>
      <c r="J31" s="199"/>
      <c r="K31" s="200">
        <v>3000</v>
      </c>
      <c r="L31" s="199">
        <v>166</v>
      </c>
      <c r="M31" s="200">
        <v>15649</v>
      </c>
      <c r="N31" s="199"/>
      <c r="O31" s="339">
        <f t="shared" si="0"/>
        <v>77686</v>
      </c>
      <c r="P31" s="29"/>
      <c r="Q31" s="147">
        <v>28008</v>
      </c>
      <c r="R31" s="42">
        <v>21334</v>
      </c>
      <c r="S31" s="23"/>
      <c r="T31" s="42">
        <v>12500</v>
      </c>
      <c r="U31" s="23">
        <v>741</v>
      </c>
      <c r="V31" s="42">
        <v>5824</v>
      </c>
      <c r="W31" s="23">
        <v>1246</v>
      </c>
      <c r="X31" s="42"/>
      <c r="Y31" s="152">
        <v>5717</v>
      </c>
      <c r="Z31" s="197">
        <f t="shared" si="1"/>
        <v>75370</v>
      </c>
      <c r="AA31" s="93">
        <f t="shared" si="2"/>
        <v>2316</v>
      </c>
      <c r="AB31" s="23"/>
      <c r="AC31" s="147">
        <v>1600000</v>
      </c>
      <c r="AD31" s="42">
        <v>58000</v>
      </c>
      <c r="AE31" s="23">
        <v>151876</v>
      </c>
      <c r="AF31" s="42"/>
      <c r="AG31" s="153">
        <f t="shared" si="3"/>
        <v>1809876</v>
      </c>
      <c r="AH31" s="23"/>
      <c r="AI31" s="146">
        <f t="shared" si="4"/>
        <v>1809876</v>
      </c>
      <c r="AJ31" s="36"/>
      <c r="AK31" s="36"/>
      <c r="AL31" s="36"/>
    </row>
    <row r="32" spans="1:256" ht="15.75" customHeight="1">
      <c r="A32" s="61">
        <f t="shared" si="6"/>
        <v>29</v>
      </c>
      <c r="B32" s="65">
        <v>9773</v>
      </c>
      <c r="C32" s="28" t="s">
        <v>291</v>
      </c>
      <c r="D32" s="19"/>
      <c r="E32" s="202">
        <v>220264</v>
      </c>
      <c r="F32" s="199"/>
      <c r="G32" s="200"/>
      <c r="H32" s="199"/>
      <c r="I32" s="200"/>
      <c r="J32" s="199"/>
      <c r="K32" s="200">
        <v>2378</v>
      </c>
      <c r="L32" s="199"/>
      <c r="M32" s="200"/>
      <c r="N32" s="199"/>
      <c r="O32" s="339">
        <f t="shared" si="0"/>
        <v>222642</v>
      </c>
      <c r="P32" s="23"/>
      <c r="Q32" s="147">
        <v>67136</v>
      </c>
      <c r="R32" s="42">
        <v>15600</v>
      </c>
      <c r="S32" s="23">
        <v>63636</v>
      </c>
      <c r="T32" s="42">
        <v>27633</v>
      </c>
      <c r="U32" s="23">
        <v>18902</v>
      </c>
      <c r="V32" s="42">
        <v>16809</v>
      </c>
      <c r="W32" s="23">
        <v>670</v>
      </c>
      <c r="X32" s="42"/>
      <c r="Y32" s="152">
        <v>5783</v>
      </c>
      <c r="Z32" s="153">
        <f t="shared" si="1"/>
        <v>216169</v>
      </c>
      <c r="AA32" s="93">
        <f t="shared" si="2"/>
        <v>6473</v>
      </c>
      <c r="AB32" s="23"/>
      <c r="AC32" s="147">
        <v>1110000</v>
      </c>
      <c r="AD32" s="42">
        <v>42135</v>
      </c>
      <c r="AE32" s="23">
        <v>10652</v>
      </c>
      <c r="AF32" s="42"/>
      <c r="AG32" s="153">
        <f t="shared" si="3"/>
        <v>1162787</v>
      </c>
      <c r="AH32" s="23">
        <v>33989</v>
      </c>
      <c r="AI32" s="146">
        <f t="shared" si="4"/>
        <v>1128798</v>
      </c>
      <c r="AJ32" s="36"/>
      <c r="AK32" s="36"/>
      <c r="AL32" s="36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61">
        <f t="shared" si="6"/>
        <v>30</v>
      </c>
      <c r="B33" s="61">
        <v>9833</v>
      </c>
      <c r="C33" s="62" t="s">
        <v>292</v>
      </c>
      <c r="D33" s="19"/>
      <c r="E33" s="202">
        <v>8411</v>
      </c>
      <c r="F33" s="199">
        <v>129</v>
      </c>
      <c r="G33" s="200"/>
      <c r="H33" s="199"/>
      <c r="I33" s="200"/>
      <c r="J33" s="199"/>
      <c r="K33" s="200">
        <v>370</v>
      </c>
      <c r="L33" s="199">
        <v>3088</v>
      </c>
      <c r="M33" s="200"/>
      <c r="N33" s="199"/>
      <c r="O33" s="339">
        <f t="shared" si="0"/>
        <v>11998</v>
      </c>
      <c r="P33" s="64"/>
      <c r="Q33" s="147"/>
      <c r="R33" s="42"/>
      <c r="S33" s="23">
        <v>1670</v>
      </c>
      <c r="T33" s="42">
        <v>7941</v>
      </c>
      <c r="U33" s="23">
        <v>1688</v>
      </c>
      <c r="V33" s="42">
        <v>3046</v>
      </c>
      <c r="W33" s="23">
        <v>1079</v>
      </c>
      <c r="X33" s="42"/>
      <c r="Y33" s="152">
        <v>3000</v>
      </c>
      <c r="Z33" s="339">
        <f t="shared" si="1"/>
        <v>18424</v>
      </c>
      <c r="AA33" s="93">
        <f t="shared" si="2"/>
        <v>-6426</v>
      </c>
      <c r="AB33" s="23"/>
      <c r="AC33" s="147">
        <v>400000</v>
      </c>
      <c r="AD33" s="42"/>
      <c r="AE33" s="23">
        <v>67197</v>
      </c>
      <c r="AF33" s="42"/>
      <c r="AG33" s="153">
        <f t="shared" si="3"/>
        <v>467197</v>
      </c>
      <c r="AH33" s="23"/>
      <c r="AI33" s="146">
        <f t="shared" si="4"/>
        <v>467197</v>
      </c>
      <c r="AJ33" s="36"/>
      <c r="AK33" s="36"/>
      <c r="AL33" s="36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38" ht="15.75" customHeight="1">
      <c r="A34" s="61">
        <f t="shared" si="6"/>
        <v>31</v>
      </c>
      <c r="B34" s="6">
        <v>9816</v>
      </c>
      <c r="C34" s="10" t="s">
        <v>293</v>
      </c>
      <c r="D34" s="19"/>
      <c r="E34" s="202">
        <v>55003</v>
      </c>
      <c r="F34" s="199">
        <v>349</v>
      </c>
      <c r="G34" s="200">
        <v>1303</v>
      </c>
      <c r="H34" s="199">
        <v>29808</v>
      </c>
      <c r="I34" s="200"/>
      <c r="J34" s="199"/>
      <c r="K34" s="200"/>
      <c r="L34" s="199">
        <v>6531</v>
      </c>
      <c r="M34" s="200">
        <v>28147</v>
      </c>
      <c r="N34" s="199"/>
      <c r="O34" s="339">
        <f t="shared" si="0"/>
        <v>121141</v>
      </c>
      <c r="P34" s="29"/>
      <c r="Q34" s="147">
        <v>59149</v>
      </c>
      <c r="R34" s="42"/>
      <c r="S34" s="23">
        <v>3329</v>
      </c>
      <c r="T34" s="42">
        <v>24280</v>
      </c>
      <c r="U34" s="23">
        <v>5043</v>
      </c>
      <c r="V34" s="42">
        <v>6421</v>
      </c>
      <c r="W34" s="23">
        <v>1748</v>
      </c>
      <c r="X34" s="42"/>
      <c r="Y34" s="152"/>
      <c r="Z34" s="197">
        <f t="shared" si="1"/>
        <v>99970</v>
      </c>
      <c r="AA34" s="93">
        <f t="shared" si="2"/>
        <v>21171</v>
      </c>
      <c r="AB34" s="23"/>
      <c r="AC34" s="147"/>
      <c r="AD34" s="42"/>
      <c r="AE34" s="23">
        <v>128430</v>
      </c>
      <c r="AF34" s="42"/>
      <c r="AG34" s="153">
        <f t="shared" si="3"/>
        <v>128430</v>
      </c>
      <c r="AH34" s="23"/>
      <c r="AI34" s="146">
        <f t="shared" si="4"/>
        <v>128430</v>
      </c>
      <c r="AJ34" s="36"/>
      <c r="AK34" s="36"/>
      <c r="AL34" s="36"/>
    </row>
    <row r="35" spans="1:256" ht="15.75" customHeight="1">
      <c r="A35" s="61">
        <f t="shared" si="6"/>
        <v>32</v>
      </c>
      <c r="B35" s="6">
        <v>9757</v>
      </c>
      <c r="C35" s="28" t="s">
        <v>294</v>
      </c>
      <c r="D35" s="19"/>
      <c r="E35" s="202">
        <v>12100</v>
      </c>
      <c r="F35" s="199">
        <v>218</v>
      </c>
      <c r="G35" s="200">
        <v>5000</v>
      </c>
      <c r="H35" s="199"/>
      <c r="I35" s="200">
        <v>1945</v>
      </c>
      <c r="J35" s="199">
        <v>5500</v>
      </c>
      <c r="K35" s="200">
        <v>9120</v>
      </c>
      <c r="L35" s="199">
        <v>3147</v>
      </c>
      <c r="M35" s="200">
        <v>2832</v>
      </c>
      <c r="N35" s="199">
        <v>1705</v>
      </c>
      <c r="O35" s="339">
        <f t="shared" si="0"/>
        <v>41567</v>
      </c>
      <c r="P35" s="29"/>
      <c r="Q35" s="147"/>
      <c r="R35" s="42"/>
      <c r="S35" s="23">
        <v>12763</v>
      </c>
      <c r="T35" s="42">
        <v>20396</v>
      </c>
      <c r="U35" s="23">
        <v>596</v>
      </c>
      <c r="V35" s="42">
        <v>4079</v>
      </c>
      <c r="W35" s="23">
        <v>218</v>
      </c>
      <c r="X35" s="42"/>
      <c r="Y35" s="152">
        <v>1278</v>
      </c>
      <c r="Z35" s="197">
        <f t="shared" si="1"/>
        <v>39330</v>
      </c>
      <c r="AA35" s="93">
        <f t="shared" si="2"/>
        <v>2237</v>
      </c>
      <c r="AB35" s="23"/>
      <c r="AC35" s="147">
        <v>809000</v>
      </c>
      <c r="AD35" s="42"/>
      <c r="AE35" s="23">
        <v>63571</v>
      </c>
      <c r="AF35" s="42"/>
      <c r="AG35" s="153">
        <f t="shared" si="3"/>
        <v>872571</v>
      </c>
      <c r="AH35" s="23"/>
      <c r="AI35" s="146">
        <f t="shared" si="4"/>
        <v>872571</v>
      </c>
      <c r="AJ35" s="36"/>
      <c r="AK35" s="36"/>
      <c r="AL35" s="36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38" ht="15.75" customHeight="1">
      <c r="A36" s="61">
        <f t="shared" si="6"/>
        <v>33</v>
      </c>
      <c r="B36" s="6">
        <v>9853</v>
      </c>
      <c r="C36" s="10" t="s">
        <v>295</v>
      </c>
      <c r="D36" s="19"/>
      <c r="E36" s="149">
        <v>39831</v>
      </c>
      <c r="F36" s="144"/>
      <c r="G36" s="29">
        <v>446</v>
      </c>
      <c r="H36" s="144"/>
      <c r="I36" s="29">
        <v>60</v>
      </c>
      <c r="J36" s="144"/>
      <c r="K36" s="29">
        <v>3225</v>
      </c>
      <c r="L36" s="144">
        <v>6091</v>
      </c>
      <c r="M36" s="29"/>
      <c r="N36" s="144">
        <v>3009</v>
      </c>
      <c r="O36" s="339">
        <f t="shared" si="0"/>
        <v>52662</v>
      </c>
      <c r="P36" s="29"/>
      <c r="Q36" s="149">
        <v>39919</v>
      </c>
      <c r="R36" s="144"/>
      <c r="S36" s="29"/>
      <c r="T36" s="144">
        <v>17102</v>
      </c>
      <c r="U36" s="23">
        <v>1720</v>
      </c>
      <c r="V36" s="144">
        <v>5433</v>
      </c>
      <c r="W36" s="29">
        <v>190</v>
      </c>
      <c r="X36" s="144"/>
      <c r="Y36" s="76"/>
      <c r="Z36" s="197">
        <f t="shared" si="1"/>
        <v>64364</v>
      </c>
      <c r="AA36" s="89">
        <f t="shared" si="2"/>
        <v>-11702</v>
      </c>
      <c r="AB36" s="23"/>
      <c r="AC36" s="147"/>
      <c r="AD36" s="42"/>
      <c r="AE36" s="23"/>
      <c r="AF36" s="42"/>
      <c r="AG36" s="153">
        <f t="shared" si="3"/>
        <v>0</v>
      </c>
      <c r="AH36" s="23"/>
      <c r="AI36" s="146">
        <f t="shared" si="4"/>
        <v>0</v>
      </c>
      <c r="AJ36" s="36"/>
      <c r="AK36" s="36"/>
      <c r="AL36" s="36"/>
    </row>
    <row r="37" spans="1:256" ht="15.75" customHeight="1">
      <c r="A37" s="61">
        <f t="shared" si="6"/>
        <v>34</v>
      </c>
      <c r="B37" s="6">
        <v>9817</v>
      </c>
      <c r="C37" s="10" t="s">
        <v>296</v>
      </c>
      <c r="D37" s="19"/>
      <c r="E37" s="202">
        <v>81938</v>
      </c>
      <c r="F37" s="199"/>
      <c r="G37" s="200">
        <v>34986</v>
      </c>
      <c r="H37" s="199"/>
      <c r="I37" s="200">
        <v>20000</v>
      </c>
      <c r="J37" s="199"/>
      <c r="K37" s="200">
        <v>4543</v>
      </c>
      <c r="L37" s="199">
        <v>121</v>
      </c>
      <c r="M37" s="200">
        <v>3267</v>
      </c>
      <c r="N37" s="199">
        <v>90</v>
      </c>
      <c r="O37" s="339">
        <f t="shared" si="0"/>
        <v>144945</v>
      </c>
      <c r="P37" s="29"/>
      <c r="Q37" s="147">
        <v>58161</v>
      </c>
      <c r="R37" s="42"/>
      <c r="S37" s="23">
        <v>36339</v>
      </c>
      <c r="T37" s="42">
        <v>12121</v>
      </c>
      <c r="U37" s="23">
        <v>9022</v>
      </c>
      <c r="V37" s="42">
        <v>7757</v>
      </c>
      <c r="W37" s="23">
        <v>16608</v>
      </c>
      <c r="X37" s="42"/>
      <c r="Y37" s="152">
        <v>60</v>
      </c>
      <c r="Z37" s="197">
        <f t="shared" si="1"/>
        <v>140068</v>
      </c>
      <c r="AA37" s="93">
        <f t="shared" si="2"/>
        <v>4877</v>
      </c>
      <c r="AB37" s="23"/>
      <c r="AC37" s="147"/>
      <c r="AD37" s="42"/>
      <c r="AE37" s="23"/>
      <c r="AF37" s="42"/>
      <c r="AG37" s="153">
        <f t="shared" si="3"/>
        <v>0</v>
      </c>
      <c r="AH37" s="23"/>
      <c r="AI37" s="146">
        <f t="shared" si="4"/>
        <v>0</v>
      </c>
      <c r="AJ37" s="36"/>
      <c r="AK37" s="36"/>
      <c r="AL37" s="36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 customHeight="1">
      <c r="A38" s="61">
        <f t="shared" si="6"/>
        <v>35</v>
      </c>
      <c r="B38" s="65">
        <v>9778</v>
      </c>
      <c r="C38" s="28" t="s">
        <v>297</v>
      </c>
      <c r="D38" s="19"/>
      <c r="E38" s="202">
        <v>37051</v>
      </c>
      <c r="F38" s="199"/>
      <c r="G38" s="200">
        <v>600</v>
      </c>
      <c r="H38" s="199"/>
      <c r="I38" s="200">
        <v>2000</v>
      </c>
      <c r="J38" s="199"/>
      <c r="K38" s="200">
        <v>683</v>
      </c>
      <c r="L38" s="199">
        <v>13362</v>
      </c>
      <c r="M38" s="200">
        <v>3089</v>
      </c>
      <c r="N38" s="199">
        <v>986</v>
      </c>
      <c r="O38" s="339">
        <f t="shared" si="0"/>
        <v>57771</v>
      </c>
      <c r="P38" s="23"/>
      <c r="Q38" s="147">
        <v>18106</v>
      </c>
      <c r="R38" s="42"/>
      <c r="S38" s="23"/>
      <c r="T38" s="42"/>
      <c r="U38" s="23">
        <v>12319</v>
      </c>
      <c r="V38" s="42">
        <v>10544</v>
      </c>
      <c r="W38" s="23"/>
      <c r="X38" s="42"/>
      <c r="Y38" s="152"/>
      <c r="Z38" s="153">
        <f t="shared" si="1"/>
        <v>40969</v>
      </c>
      <c r="AA38" s="93">
        <f t="shared" si="2"/>
        <v>16802</v>
      </c>
      <c r="AB38" s="23"/>
      <c r="AC38" s="147">
        <v>2186000</v>
      </c>
      <c r="AD38" s="42">
        <v>45524</v>
      </c>
      <c r="AE38" s="23">
        <v>301581</v>
      </c>
      <c r="AF38" s="42"/>
      <c r="AG38" s="153">
        <f t="shared" si="3"/>
        <v>2533105</v>
      </c>
      <c r="AH38" s="23"/>
      <c r="AI38" s="146">
        <f t="shared" si="4"/>
        <v>2533105</v>
      </c>
      <c r="AJ38" s="36"/>
      <c r="AK38" s="36"/>
      <c r="AL38" s="36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 customHeight="1">
      <c r="A39" s="61">
        <f t="shared" si="6"/>
        <v>36</v>
      </c>
      <c r="B39" s="65">
        <v>9779</v>
      </c>
      <c r="C39" s="28" t="s">
        <v>298</v>
      </c>
      <c r="D39" s="19"/>
      <c r="E39" s="202">
        <v>100643</v>
      </c>
      <c r="F39" s="199"/>
      <c r="G39" s="200"/>
      <c r="H39" s="199">
        <v>3733</v>
      </c>
      <c r="I39" s="200"/>
      <c r="J39" s="199">
        <v>40000</v>
      </c>
      <c r="K39" s="200">
        <v>45354</v>
      </c>
      <c r="L39" s="199">
        <v>3896</v>
      </c>
      <c r="M39" s="200"/>
      <c r="N39" s="199">
        <v>10390</v>
      </c>
      <c r="O39" s="339">
        <f t="shared" si="0"/>
        <v>204016</v>
      </c>
      <c r="P39" s="23"/>
      <c r="Q39" s="147">
        <v>4477</v>
      </c>
      <c r="R39" s="42"/>
      <c r="S39" s="23">
        <v>12899</v>
      </c>
      <c r="T39" s="42">
        <v>38758</v>
      </c>
      <c r="U39" s="23">
        <v>24049</v>
      </c>
      <c r="V39" s="42">
        <v>11203</v>
      </c>
      <c r="W39" s="23"/>
      <c r="X39" s="42"/>
      <c r="Y39" s="152">
        <v>9070</v>
      </c>
      <c r="Z39" s="153">
        <f t="shared" si="1"/>
        <v>100456</v>
      </c>
      <c r="AA39" s="93">
        <f t="shared" si="2"/>
        <v>103560</v>
      </c>
      <c r="AB39" s="23"/>
      <c r="AC39" s="147">
        <v>2242213</v>
      </c>
      <c r="AD39" s="42">
        <v>177171</v>
      </c>
      <c r="AE39" s="23">
        <v>202982</v>
      </c>
      <c r="AF39" s="42"/>
      <c r="AG39" s="153">
        <f t="shared" si="3"/>
        <v>2622366</v>
      </c>
      <c r="AH39" s="23"/>
      <c r="AI39" s="146">
        <f t="shared" si="4"/>
        <v>2622366</v>
      </c>
      <c r="AJ39" s="36"/>
      <c r="AK39" s="36"/>
      <c r="AL39" s="36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 customHeight="1">
      <c r="A40" s="61">
        <f t="shared" si="6"/>
        <v>37</v>
      </c>
      <c r="B40" s="61">
        <v>12115</v>
      </c>
      <c r="C40" s="62" t="s">
        <v>299</v>
      </c>
      <c r="D40" s="19" t="s">
        <v>38</v>
      </c>
      <c r="E40" s="202">
        <v>19292</v>
      </c>
      <c r="F40" s="199">
        <v>50</v>
      </c>
      <c r="G40" s="200">
        <v>90</v>
      </c>
      <c r="H40" s="199"/>
      <c r="I40" s="200"/>
      <c r="J40" s="199"/>
      <c r="K40" s="200">
        <v>6310</v>
      </c>
      <c r="L40" s="199">
        <v>1715</v>
      </c>
      <c r="M40" s="200">
        <v>825</v>
      </c>
      <c r="N40" s="199"/>
      <c r="O40" s="339">
        <f t="shared" si="0"/>
        <v>28282</v>
      </c>
      <c r="P40" s="64"/>
      <c r="Q40" s="147"/>
      <c r="R40" s="42"/>
      <c r="S40" s="23"/>
      <c r="T40" s="42">
        <v>11634</v>
      </c>
      <c r="U40" s="23"/>
      <c r="V40" s="42">
        <v>2405</v>
      </c>
      <c r="W40" s="23">
        <v>3049</v>
      </c>
      <c r="X40" s="42"/>
      <c r="Y40" s="152"/>
      <c r="Z40" s="339">
        <f t="shared" si="1"/>
        <v>17088</v>
      </c>
      <c r="AA40" s="93">
        <f t="shared" si="2"/>
        <v>11194</v>
      </c>
      <c r="AB40" s="23"/>
      <c r="AC40" s="147">
        <v>397800</v>
      </c>
      <c r="AD40" s="42"/>
      <c r="AE40" s="23">
        <v>44076</v>
      </c>
      <c r="AF40" s="42"/>
      <c r="AG40" s="153">
        <f t="shared" si="3"/>
        <v>441876</v>
      </c>
      <c r="AH40" s="23"/>
      <c r="AI40" s="146">
        <f t="shared" si="4"/>
        <v>441876</v>
      </c>
      <c r="AJ40" s="36"/>
      <c r="AK40" s="36"/>
      <c r="AL40" s="36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 customHeight="1">
      <c r="A41" s="61">
        <f t="shared" si="6"/>
        <v>38</v>
      </c>
      <c r="B41" s="65">
        <v>9780</v>
      </c>
      <c r="C41" s="28" t="s">
        <v>300</v>
      </c>
      <c r="D41" s="19"/>
      <c r="E41" s="202">
        <v>177910</v>
      </c>
      <c r="F41" s="199"/>
      <c r="G41" s="200">
        <v>2750</v>
      </c>
      <c r="H41" s="199"/>
      <c r="I41" s="200"/>
      <c r="J41" s="199"/>
      <c r="K41" s="200">
        <v>4000</v>
      </c>
      <c r="L41" s="199">
        <v>1916</v>
      </c>
      <c r="M41" s="200">
        <v>3885</v>
      </c>
      <c r="N41" s="199"/>
      <c r="O41" s="339">
        <f t="shared" si="0"/>
        <v>190461</v>
      </c>
      <c r="P41" s="23"/>
      <c r="Q41" s="147">
        <v>78765</v>
      </c>
      <c r="R41" s="42"/>
      <c r="S41" s="23">
        <v>26090</v>
      </c>
      <c r="T41" s="42">
        <v>36675</v>
      </c>
      <c r="U41" s="23">
        <v>12888</v>
      </c>
      <c r="V41" s="42">
        <v>16717</v>
      </c>
      <c r="W41" s="23">
        <v>7110</v>
      </c>
      <c r="X41" s="42"/>
      <c r="Y41" s="152">
        <v>1320</v>
      </c>
      <c r="Z41" s="153">
        <f t="shared" si="1"/>
        <v>179565</v>
      </c>
      <c r="AA41" s="93">
        <f t="shared" si="2"/>
        <v>10896</v>
      </c>
      <c r="AB41" s="23"/>
      <c r="AC41" s="147">
        <v>1695000</v>
      </c>
      <c r="AD41" s="42"/>
      <c r="AE41" s="23">
        <v>76212</v>
      </c>
      <c r="AF41" s="42">
        <v>1135</v>
      </c>
      <c r="AG41" s="153">
        <f t="shared" si="3"/>
        <v>1772347</v>
      </c>
      <c r="AH41" s="23"/>
      <c r="AI41" s="146">
        <f t="shared" si="4"/>
        <v>1772347</v>
      </c>
      <c r="AJ41" s="36"/>
      <c r="AK41" s="36"/>
      <c r="AL41" s="36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 customHeight="1">
      <c r="A42" s="61">
        <f t="shared" si="6"/>
        <v>39</v>
      </c>
      <c r="B42" s="65">
        <v>9785</v>
      </c>
      <c r="C42" s="28" t="s">
        <v>301</v>
      </c>
      <c r="D42" s="19"/>
      <c r="E42" s="202">
        <v>31203</v>
      </c>
      <c r="F42" s="199"/>
      <c r="G42" s="200"/>
      <c r="H42" s="199"/>
      <c r="I42" s="200"/>
      <c r="J42" s="199">
        <v>1350</v>
      </c>
      <c r="K42" s="200"/>
      <c r="L42" s="199"/>
      <c r="M42" s="200">
        <v>5783</v>
      </c>
      <c r="N42" s="199">
        <v>5</v>
      </c>
      <c r="O42" s="339">
        <f t="shared" si="0"/>
        <v>38341</v>
      </c>
      <c r="P42" s="23"/>
      <c r="Q42" s="147">
        <v>29466</v>
      </c>
      <c r="R42" s="42"/>
      <c r="S42" s="23"/>
      <c r="T42" s="42"/>
      <c r="U42" s="23">
        <v>4448</v>
      </c>
      <c r="V42" s="42">
        <v>3182</v>
      </c>
      <c r="W42" s="23"/>
      <c r="X42" s="42"/>
      <c r="Y42" s="152">
        <v>200</v>
      </c>
      <c r="Z42" s="153">
        <f t="shared" si="1"/>
        <v>37296</v>
      </c>
      <c r="AA42" s="93">
        <f t="shared" si="2"/>
        <v>1045</v>
      </c>
      <c r="AB42" s="23"/>
      <c r="AC42" s="147"/>
      <c r="AD42" s="42"/>
      <c r="AE42" s="23"/>
      <c r="AF42" s="42"/>
      <c r="AG42" s="153">
        <f t="shared" si="3"/>
        <v>0</v>
      </c>
      <c r="AH42" s="23"/>
      <c r="AI42" s="146">
        <f t="shared" si="4"/>
        <v>0</v>
      </c>
      <c r="AJ42" s="36"/>
      <c r="AK42" s="36"/>
      <c r="AL42" s="36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 customHeight="1">
      <c r="A43" s="61">
        <f t="shared" si="6"/>
        <v>40</v>
      </c>
      <c r="B43" s="65">
        <v>9782</v>
      </c>
      <c r="C43" s="28" t="s">
        <v>302</v>
      </c>
      <c r="D43" s="19"/>
      <c r="E43" s="202">
        <v>40290</v>
      </c>
      <c r="F43" s="199">
        <v>250</v>
      </c>
      <c r="G43" s="200"/>
      <c r="H43" s="199"/>
      <c r="I43" s="200"/>
      <c r="J43" s="199"/>
      <c r="K43" s="200"/>
      <c r="L43" s="199">
        <v>8659</v>
      </c>
      <c r="M43" s="200">
        <v>580</v>
      </c>
      <c r="N43" s="199">
        <v>2435</v>
      </c>
      <c r="O43" s="339">
        <f t="shared" si="0"/>
        <v>52214</v>
      </c>
      <c r="P43" s="23"/>
      <c r="Q43" s="147">
        <v>28284</v>
      </c>
      <c r="R43" s="42">
        <v>10380</v>
      </c>
      <c r="S43" s="23"/>
      <c r="T43" s="42">
        <v>7710</v>
      </c>
      <c r="U43" s="23">
        <v>495</v>
      </c>
      <c r="V43" s="42">
        <v>2218</v>
      </c>
      <c r="W43" s="23">
        <v>1150</v>
      </c>
      <c r="X43" s="42"/>
      <c r="Y43" s="152">
        <v>2345</v>
      </c>
      <c r="Z43" s="153">
        <f t="shared" si="1"/>
        <v>52582</v>
      </c>
      <c r="AA43" s="93">
        <f t="shared" si="2"/>
        <v>-368</v>
      </c>
      <c r="AB43" s="23"/>
      <c r="AC43" s="147">
        <v>385000</v>
      </c>
      <c r="AD43" s="42"/>
      <c r="AE43" s="23">
        <v>229425</v>
      </c>
      <c r="AF43" s="42">
        <v>399</v>
      </c>
      <c r="AG43" s="153">
        <f t="shared" si="3"/>
        <v>614824</v>
      </c>
      <c r="AH43" s="23"/>
      <c r="AI43" s="146">
        <f t="shared" si="4"/>
        <v>614824</v>
      </c>
      <c r="AJ43" s="36"/>
      <c r="AK43" s="36"/>
      <c r="AL43" s="36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61"/>
      <c r="B44" s="6">
        <v>9758</v>
      </c>
      <c r="C44" s="28" t="s">
        <v>303</v>
      </c>
      <c r="D44" s="19"/>
      <c r="E44" s="202">
        <v>40412</v>
      </c>
      <c r="F44" s="199"/>
      <c r="G44" s="200">
        <v>798</v>
      </c>
      <c r="H44" s="199"/>
      <c r="I44" s="200"/>
      <c r="J44" s="199">
        <v>3000</v>
      </c>
      <c r="K44" s="200">
        <v>12342</v>
      </c>
      <c r="L44" s="199">
        <v>16</v>
      </c>
      <c r="M44" s="200">
        <v>1615</v>
      </c>
      <c r="N44" s="199"/>
      <c r="O44" s="339">
        <f t="shared" si="0"/>
        <v>58183</v>
      </c>
      <c r="P44" s="23"/>
      <c r="Q44" s="147">
        <v>22832</v>
      </c>
      <c r="R44" s="42"/>
      <c r="S44" s="23">
        <v>15717</v>
      </c>
      <c r="T44" s="42">
        <v>15106</v>
      </c>
      <c r="U44" s="23">
        <v>18412</v>
      </c>
      <c r="V44" s="42">
        <v>4590</v>
      </c>
      <c r="W44" s="23">
        <v>2226</v>
      </c>
      <c r="X44" s="42"/>
      <c r="Y44" s="152">
        <v>1454</v>
      </c>
      <c r="Z44" s="197">
        <f t="shared" si="1"/>
        <v>80337</v>
      </c>
      <c r="AA44" s="93">
        <f t="shared" si="2"/>
        <v>-22154</v>
      </c>
      <c r="AB44" s="23"/>
      <c r="AC44" s="147">
        <v>280000</v>
      </c>
      <c r="AD44" s="42">
        <v>30000</v>
      </c>
      <c r="AE44" s="23">
        <v>46048</v>
      </c>
      <c r="AF44" s="42">
        <v>591</v>
      </c>
      <c r="AG44" s="153">
        <f t="shared" si="3"/>
        <v>356639</v>
      </c>
      <c r="AH44" s="23"/>
      <c r="AI44" s="146"/>
      <c r="AJ44" s="36"/>
      <c r="AK44" s="36"/>
      <c r="AL44" s="36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 customHeight="1">
      <c r="A45" s="61">
        <f>+A43+1</f>
        <v>41</v>
      </c>
      <c r="B45" s="6">
        <v>9759</v>
      </c>
      <c r="C45" s="28" t="s">
        <v>304</v>
      </c>
      <c r="D45" s="19"/>
      <c r="E45" s="202">
        <v>64855</v>
      </c>
      <c r="F45" s="199"/>
      <c r="G45" s="200">
        <v>545</v>
      </c>
      <c r="H45" s="199"/>
      <c r="I45" s="200">
        <v>3455</v>
      </c>
      <c r="J45" s="199">
        <v>500</v>
      </c>
      <c r="K45" s="200">
        <v>5191</v>
      </c>
      <c r="L45" s="199">
        <v>3556</v>
      </c>
      <c r="M45" s="200">
        <v>2971</v>
      </c>
      <c r="N45" s="199">
        <v>4725</v>
      </c>
      <c r="O45" s="339">
        <f t="shared" si="0"/>
        <v>85798</v>
      </c>
      <c r="P45" s="29"/>
      <c r="Q45" s="147">
        <v>54720</v>
      </c>
      <c r="R45" s="42"/>
      <c r="S45" s="23">
        <v>25864</v>
      </c>
      <c r="T45" s="42">
        <v>18578</v>
      </c>
      <c r="U45" s="23">
        <v>3698</v>
      </c>
      <c r="V45" s="42">
        <v>7779</v>
      </c>
      <c r="W45" s="23">
        <v>545</v>
      </c>
      <c r="X45" s="42"/>
      <c r="Y45" s="152">
        <v>202</v>
      </c>
      <c r="Z45" s="197">
        <f t="shared" si="1"/>
        <v>111386</v>
      </c>
      <c r="AA45" s="93">
        <f t="shared" si="2"/>
        <v>-25588</v>
      </c>
      <c r="AB45" s="23"/>
      <c r="AC45" s="147"/>
      <c r="AD45" s="42"/>
      <c r="AE45" s="23">
        <v>57677</v>
      </c>
      <c r="AF45" s="42"/>
      <c r="AG45" s="153">
        <f t="shared" si="3"/>
        <v>57677</v>
      </c>
      <c r="AH45" s="23"/>
      <c r="AI45" s="146">
        <f aca="true" t="shared" si="7" ref="AI45:AI70">+AG45-AH45</f>
        <v>57677</v>
      </c>
      <c r="AJ45" s="36"/>
      <c r="AK45" s="36"/>
      <c r="AL45" s="36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customHeight="1">
      <c r="A46" s="61">
        <f aca="true" t="shared" si="8" ref="A46:A69">+A45+1</f>
        <v>42</v>
      </c>
      <c r="B46" s="61">
        <v>9835</v>
      </c>
      <c r="C46" s="62" t="s">
        <v>305</v>
      </c>
      <c r="D46" s="19"/>
      <c r="E46" s="202">
        <v>9340</v>
      </c>
      <c r="F46" s="199">
        <v>230</v>
      </c>
      <c r="G46" s="200">
        <v>10747</v>
      </c>
      <c r="H46" s="199">
        <v>4500</v>
      </c>
      <c r="I46" s="200"/>
      <c r="J46" s="199"/>
      <c r="K46" s="200">
        <v>2770</v>
      </c>
      <c r="L46" s="199">
        <v>1973</v>
      </c>
      <c r="M46" s="200">
        <v>2231</v>
      </c>
      <c r="N46" s="199">
        <v>27587</v>
      </c>
      <c r="O46" s="339">
        <f t="shared" si="0"/>
        <v>59378</v>
      </c>
      <c r="P46" s="64"/>
      <c r="Q46" s="147"/>
      <c r="R46" s="42"/>
      <c r="S46" s="23">
        <v>3413</v>
      </c>
      <c r="T46" s="42">
        <v>27983</v>
      </c>
      <c r="U46" s="23">
        <v>4558</v>
      </c>
      <c r="V46" s="42">
        <v>1888</v>
      </c>
      <c r="W46" s="23">
        <v>3346</v>
      </c>
      <c r="X46" s="42"/>
      <c r="Y46" s="152"/>
      <c r="Z46" s="339">
        <f t="shared" si="1"/>
        <v>41188</v>
      </c>
      <c r="AA46" s="93">
        <f t="shared" si="2"/>
        <v>18190</v>
      </c>
      <c r="AB46" s="23"/>
      <c r="AC46" s="147">
        <v>410000</v>
      </c>
      <c r="AD46" s="42">
        <v>50000</v>
      </c>
      <c r="AE46" s="23">
        <v>57662</v>
      </c>
      <c r="AF46" s="42"/>
      <c r="AG46" s="153">
        <f t="shared" si="3"/>
        <v>517662</v>
      </c>
      <c r="AH46" s="23"/>
      <c r="AI46" s="146">
        <f t="shared" si="7"/>
        <v>517662</v>
      </c>
      <c r="AJ46" s="36"/>
      <c r="AK46" s="36"/>
      <c r="AL46" s="3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 customHeight="1">
      <c r="A47" s="61">
        <f t="shared" si="8"/>
        <v>43</v>
      </c>
      <c r="B47" s="65">
        <v>9783</v>
      </c>
      <c r="C47" s="28" t="s">
        <v>306</v>
      </c>
      <c r="D47" s="19"/>
      <c r="E47" s="202">
        <v>55372</v>
      </c>
      <c r="F47" s="199"/>
      <c r="G47" s="200">
        <v>7482</v>
      </c>
      <c r="H47" s="199"/>
      <c r="I47" s="200"/>
      <c r="J47" s="199"/>
      <c r="K47" s="200">
        <v>1338</v>
      </c>
      <c r="L47" s="199">
        <v>17187</v>
      </c>
      <c r="M47" s="200"/>
      <c r="N47" s="199">
        <v>387</v>
      </c>
      <c r="O47" s="339">
        <f t="shared" si="0"/>
        <v>81766</v>
      </c>
      <c r="P47" s="23"/>
      <c r="Q47" s="147">
        <v>24321</v>
      </c>
      <c r="R47" s="42">
        <v>7700</v>
      </c>
      <c r="S47" s="23"/>
      <c r="T47" s="42">
        <v>11415</v>
      </c>
      <c r="U47" s="23">
        <v>9614</v>
      </c>
      <c r="V47" s="42">
        <v>8061</v>
      </c>
      <c r="W47" s="23">
        <v>1350</v>
      </c>
      <c r="X47" s="42"/>
      <c r="Y47" s="152">
        <v>1448</v>
      </c>
      <c r="Z47" s="153">
        <f t="shared" si="1"/>
        <v>63909</v>
      </c>
      <c r="AA47" s="93">
        <f t="shared" si="2"/>
        <v>17857</v>
      </c>
      <c r="AB47" s="23"/>
      <c r="AC47" s="147"/>
      <c r="AD47" s="42"/>
      <c r="AE47" s="23">
        <v>447926</v>
      </c>
      <c r="AF47" s="42"/>
      <c r="AG47" s="153">
        <f t="shared" si="3"/>
        <v>447926</v>
      </c>
      <c r="AH47" s="23"/>
      <c r="AI47" s="146">
        <f t="shared" si="7"/>
        <v>447926</v>
      </c>
      <c r="AJ47" s="36"/>
      <c r="AK47" s="36"/>
      <c r="AL47" s="36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.75" customHeight="1">
      <c r="A48" s="61">
        <f t="shared" si="8"/>
        <v>44</v>
      </c>
      <c r="B48" s="65">
        <v>9766</v>
      </c>
      <c r="C48" s="28" t="s">
        <v>307</v>
      </c>
      <c r="D48" s="19"/>
      <c r="E48" s="202">
        <v>64862</v>
      </c>
      <c r="F48" s="199"/>
      <c r="G48" s="200">
        <v>3264</v>
      </c>
      <c r="H48" s="199"/>
      <c r="I48" s="200">
        <v>13000</v>
      </c>
      <c r="J48" s="199"/>
      <c r="K48" s="200">
        <v>18165</v>
      </c>
      <c r="L48" s="199">
        <v>2833</v>
      </c>
      <c r="M48" s="200">
        <v>3462</v>
      </c>
      <c r="N48" s="199"/>
      <c r="O48" s="339">
        <f t="shared" si="0"/>
        <v>105586</v>
      </c>
      <c r="P48" s="23"/>
      <c r="Q48" s="147">
        <v>51893</v>
      </c>
      <c r="R48" s="42"/>
      <c r="S48" s="23">
        <v>17135</v>
      </c>
      <c r="T48" s="42">
        <v>24554</v>
      </c>
      <c r="U48" s="23">
        <v>7125</v>
      </c>
      <c r="V48" s="42">
        <v>10236</v>
      </c>
      <c r="W48" s="23">
        <v>3107</v>
      </c>
      <c r="X48" s="42"/>
      <c r="Y48" s="152"/>
      <c r="Z48" s="153">
        <f t="shared" si="1"/>
        <v>114050</v>
      </c>
      <c r="AA48" s="93">
        <f t="shared" si="2"/>
        <v>-8464</v>
      </c>
      <c r="AB48" s="23"/>
      <c r="AC48" s="147"/>
      <c r="AD48" s="42"/>
      <c r="AE48" s="23">
        <v>56781</v>
      </c>
      <c r="AF48" s="42">
        <v>271</v>
      </c>
      <c r="AG48" s="153">
        <f t="shared" si="3"/>
        <v>57052</v>
      </c>
      <c r="AH48" s="23"/>
      <c r="AI48" s="146">
        <f t="shared" si="7"/>
        <v>57052</v>
      </c>
      <c r="AJ48" s="36"/>
      <c r="AK48" s="36"/>
      <c r="AL48" s="36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 customHeight="1">
      <c r="A49" s="61">
        <f t="shared" si="8"/>
        <v>45</v>
      </c>
      <c r="B49" s="61">
        <v>9838</v>
      </c>
      <c r="C49" s="62" t="s">
        <v>308</v>
      </c>
      <c r="D49" s="19"/>
      <c r="E49" s="202">
        <v>15422</v>
      </c>
      <c r="F49" s="199"/>
      <c r="G49" s="200">
        <v>1245</v>
      </c>
      <c r="H49" s="199"/>
      <c r="I49" s="200"/>
      <c r="J49" s="199"/>
      <c r="K49" s="200">
        <v>7950</v>
      </c>
      <c r="L49" s="199">
        <v>2470</v>
      </c>
      <c r="M49" s="200"/>
      <c r="N49" s="199"/>
      <c r="O49" s="339">
        <f t="shared" si="0"/>
        <v>27087</v>
      </c>
      <c r="P49" s="64"/>
      <c r="Q49" s="147"/>
      <c r="R49" s="42"/>
      <c r="S49" s="23"/>
      <c r="T49" s="42">
        <v>10320</v>
      </c>
      <c r="U49" s="23">
        <v>2249</v>
      </c>
      <c r="V49" s="42">
        <v>3339</v>
      </c>
      <c r="W49" s="23">
        <v>1670</v>
      </c>
      <c r="X49" s="42"/>
      <c r="Y49" s="152"/>
      <c r="Z49" s="339">
        <f t="shared" si="1"/>
        <v>17578</v>
      </c>
      <c r="AA49" s="93">
        <f t="shared" si="2"/>
        <v>9509</v>
      </c>
      <c r="AB49" s="23"/>
      <c r="AC49" s="147">
        <v>1989000</v>
      </c>
      <c r="AD49" s="42">
        <v>135000</v>
      </c>
      <c r="AE49" s="23">
        <v>63553</v>
      </c>
      <c r="AF49" s="42"/>
      <c r="AG49" s="153">
        <f t="shared" si="3"/>
        <v>2187553</v>
      </c>
      <c r="AH49" s="23"/>
      <c r="AI49" s="146">
        <f t="shared" si="7"/>
        <v>2187553</v>
      </c>
      <c r="AJ49" s="36"/>
      <c r="AK49" s="36"/>
      <c r="AL49" s="36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38" ht="15.75" customHeight="1">
      <c r="A50" s="61">
        <f t="shared" si="8"/>
        <v>46</v>
      </c>
      <c r="B50" s="6">
        <v>9803</v>
      </c>
      <c r="C50" s="10" t="s">
        <v>309</v>
      </c>
      <c r="D50" s="19" t="s">
        <v>38</v>
      </c>
      <c r="E50" s="149">
        <v>30639</v>
      </c>
      <c r="F50" s="144"/>
      <c r="G50" s="29">
        <v>11250</v>
      </c>
      <c r="H50" s="144"/>
      <c r="I50" s="29">
        <v>1307</v>
      </c>
      <c r="J50" s="144"/>
      <c r="K50" s="29"/>
      <c r="L50" s="144">
        <v>107</v>
      </c>
      <c r="M50" s="29"/>
      <c r="N50" s="144">
        <v>3080</v>
      </c>
      <c r="O50" s="339">
        <f t="shared" si="0"/>
        <v>46383</v>
      </c>
      <c r="P50" s="29"/>
      <c r="Q50" s="149">
        <v>11729</v>
      </c>
      <c r="R50" s="144"/>
      <c r="S50" s="29"/>
      <c r="T50" s="144">
        <v>7991</v>
      </c>
      <c r="U50" s="23">
        <v>2508</v>
      </c>
      <c r="V50" s="144"/>
      <c r="W50" s="29">
        <v>11850</v>
      </c>
      <c r="X50" s="144"/>
      <c r="Y50" s="76">
        <v>7563</v>
      </c>
      <c r="Z50" s="197">
        <f t="shared" si="1"/>
        <v>41641</v>
      </c>
      <c r="AA50" s="93">
        <f t="shared" si="2"/>
        <v>4742</v>
      </c>
      <c r="AB50" s="23"/>
      <c r="AC50" s="147"/>
      <c r="AD50" s="42"/>
      <c r="AE50" s="23">
        <v>14455</v>
      </c>
      <c r="AF50" s="42"/>
      <c r="AG50" s="153">
        <f t="shared" si="3"/>
        <v>14455</v>
      </c>
      <c r="AH50" s="23"/>
      <c r="AI50" s="146">
        <f t="shared" si="7"/>
        <v>14455</v>
      </c>
      <c r="AJ50" s="36"/>
      <c r="AK50" s="36"/>
      <c r="AL50" s="36"/>
    </row>
    <row r="51" spans="1:256" ht="15.75" customHeight="1">
      <c r="A51" s="61">
        <f t="shared" si="8"/>
        <v>47</v>
      </c>
      <c r="B51" s="6">
        <v>9760</v>
      </c>
      <c r="C51" s="28" t="s">
        <v>310</v>
      </c>
      <c r="D51" s="19"/>
      <c r="E51" s="202">
        <v>69013</v>
      </c>
      <c r="F51" s="199"/>
      <c r="G51" s="200">
        <v>2931</v>
      </c>
      <c r="H51" s="199"/>
      <c r="I51" s="200"/>
      <c r="J51" s="199"/>
      <c r="K51" s="200">
        <v>4195</v>
      </c>
      <c r="L51" s="199">
        <v>1439</v>
      </c>
      <c r="M51" s="200"/>
      <c r="N51" s="199">
        <v>2821</v>
      </c>
      <c r="O51" s="339">
        <f t="shared" si="0"/>
        <v>80399</v>
      </c>
      <c r="P51" s="29"/>
      <c r="Q51" s="147">
        <v>52616</v>
      </c>
      <c r="R51" s="42">
        <v>6441</v>
      </c>
      <c r="S51" s="23">
        <v>123</v>
      </c>
      <c r="T51" s="42">
        <v>11974</v>
      </c>
      <c r="U51" s="23">
        <v>567</v>
      </c>
      <c r="V51" s="42">
        <v>7040</v>
      </c>
      <c r="W51" s="23">
        <v>2080</v>
      </c>
      <c r="X51" s="42"/>
      <c r="Y51" s="152">
        <v>3593</v>
      </c>
      <c r="Z51" s="197">
        <f t="shared" si="1"/>
        <v>84434</v>
      </c>
      <c r="AA51" s="93">
        <f t="shared" si="2"/>
        <v>-4035</v>
      </c>
      <c r="AB51" s="23"/>
      <c r="AC51" s="147">
        <v>2815000</v>
      </c>
      <c r="AD51" s="42">
        <v>84000</v>
      </c>
      <c r="AE51" s="23">
        <v>46411</v>
      </c>
      <c r="AF51" s="42"/>
      <c r="AG51" s="153">
        <f t="shared" si="3"/>
        <v>2945411</v>
      </c>
      <c r="AH51" s="23">
        <v>1076</v>
      </c>
      <c r="AI51" s="146">
        <f t="shared" si="7"/>
        <v>2944335</v>
      </c>
      <c r="AJ51" s="36"/>
      <c r="AK51" s="36"/>
      <c r="AL51" s="36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 customHeight="1">
      <c r="A52" s="61">
        <f t="shared" si="8"/>
        <v>48</v>
      </c>
      <c r="B52" s="65">
        <v>9786</v>
      </c>
      <c r="C52" s="28" t="s">
        <v>311</v>
      </c>
      <c r="D52" s="19"/>
      <c r="E52" s="202">
        <v>13444</v>
      </c>
      <c r="F52" s="199">
        <v>75</v>
      </c>
      <c r="G52" s="200"/>
      <c r="H52" s="199"/>
      <c r="I52" s="200">
        <v>200</v>
      </c>
      <c r="J52" s="199"/>
      <c r="K52" s="200">
        <v>507</v>
      </c>
      <c r="L52" s="199">
        <v>6135</v>
      </c>
      <c r="M52" s="200">
        <v>77</v>
      </c>
      <c r="N52" s="199">
        <v>188</v>
      </c>
      <c r="O52" s="339">
        <f t="shared" si="0"/>
        <v>20626</v>
      </c>
      <c r="P52" s="23"/>
      <c r="Q52" s="147">
        <v>5751</v>
      </c>
      <c r="R52" s="42"/>
      <c r="S52" s="23"/>
      <c r="T52" s="42">
        <v>767</v>
      </c>
      <c r="U52" s="23">
        <v>7516</v>
      </c>
      <c r="V52" s="42">
        <v>2971</v>
      </c>
      <c r="W52" s="23">
        <v>79</v>
      </c>
      <c r="X52" s="42"/>
      <c r="Y52" s="152">
        <v>338</v>
      </c>
      <c r="Z52" s="153">
        <f t="shared" si="1"/>
        <v>17422</v>
      </c>
      <c r="AA52" s="93">
        <f t="shared" si="2"/>
        <v>3204</v>
      </c>
      <c r="AB52" s="23"/>
      <c r="AC52" s="147">
        <v>355000</v>
      </c>
      <c r="AD52" s="42">
        <v>3884</v>
      </c>
      <c r="AE52" s="23">
        <v>199362</v>
      </c>
      <c r="AF52" s="42"/>
      <c r="AG52" s="153">
        <f t="shared" si="3"/>
        <v>558246</v>
      </c>
      <c r="AH52" s="23">
        <v>15000</v>
      </c>
      <c r="AI52" s="146">
        <f t="shared" si="7"/>
        <v>543246</v>
      </c>
      <c r="AJ52" s="36"/>
      <c r="AK52" s="36"/>
      <c r="AL52" s="36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38" ht="15.75" customHeight="1">
      <c r="A53" s="61">
        <f t="shared" si="8"/>
        <v>49</v>
      </c>
      <c r="B53" s="6">
        <v>9804</v>
      </c>
      <c r="C53" s="10" t="s">
        <v>312</v>
      </c>
      <c r="D53" s="19"/>
      <c r="E53" s="202">
        <v>79004</v>
      </c>
      <c r="F53" s="199"/>
      <c r="G53" s="200"/>
      <c r="H53" s="199">
        <v>5000</v>
      </c>
      <c r="I53" s="200"/>
      <c r="J53" s="199"/>
      <c r="K53" s="200"/>
      <c r="L53" s="199">
        <v>1805</v>
      </c>
      <c r="M53" s="200"/>
      <c r="N53" s="199"/>
      <c r="O53" s="339">
        <f t="shared" si="0"/>
        <v>85809</v>
      </c>
      <c r="P53" s="29"/>
      <c r="Q53" s="147">
        <v>53704</v>
      </c>
      <c r="R53" s="42">
        <v>1502</v>
      </c>
      <c r="S53" s="23">
        <v>315</v>
      </c>
      <c r="T53" s="42">
        <v>12407</v>
      </c>
      <c r="U53" s="23">
        <v>444</v>
      </c>
      <c r="V53" s="42">
        <v>6831</v>
      </c>
      <c r="W53" s="23">
        <v>2582</v>
      </c>
      <c r="X53" s="42">
        <v>2030</v>
      </c>
      <c r="Y53" s="152">
        <v>1838</v>
      </c>
      <c r="Z53" s="197">
        <f t="shared" si="1"/>
        <v>81653</v>
      </c>
      <c r="AA53" s="93">
        <f t="shared" si="2"/>
        <v>4156</v>
      </c>
      <c r="AB53" s="23"/>
      <c r="AC53" s="147">
        <v>571000</v>
      </c>
      <c r="AD53" s="42">
        <v>14400</v>
      </c>
      <c r="AE53" s="23">
        <v>71509</v>
      </c>
      <c r="AF53" s="42"/>
      <c r="AG53" s="153">
        <f t="shared" si="3"/>
        <v>656909</v>
      </c>
      <c r="AH53" s="23"/>
      <c r="AI53" s="146">
        <f t="shared" si="7"/>
        <v>656909</v>
      </c>
      <c r="AJ53" s="36"/>
      <c r="AK53" s="36"/>
      <c r="AL53" s="36"/>
    </row>
    <row r="54" spans="1:256" ht="15.75" customHeight="1">
      <c r="A54" s="61">
        <f t="shared" si="8"/>
        <v>50</v>
      </c>
      <c r="B54" s="65">
        <v>9787</v>
      </c>
      <c r="C54" s="28" t="s">
        <v>313</v>
      </c>
      <c r="D54" s="19"/>
      <c r="E54" s="202">
        <v>15042</v>
      </c>
      <c r="F54" s="199">
        <v>180</v>
      </c>
      <c r="G54" s="200">
        <v>47</v>
      </c>
      <c r="H54" s="199"/>
      <c r="I54" s="200"/>
      <c r="J54" s="199">
        <v>500</v>
      </c>
      <c r="K54" s="200">
        <v>1839</v>
      </c>
      <c r="L54" s="199">
        <v>11108</v>
      </c>
      <c r="M54" s="200">
        <v>6095</v>
      </c>
      <c r="N54" s="199">
        <v>582</v>
      </c>
      <c r="O54" s="339">
        <f t="shared" si="0"/>
        <v>35393</v>
      </c>
      <c r="P54" s="23"/>
      <c r="Q54" s="147">
        <v>10567</v>
      </c>
      <c r="R54" s="42"/>
      <c r="S54" s="23">
        <v>87</v>
      </c>
      <c r="T54" s="42">
        <v>31362</v>
      </c>
      <c r="U54" s="23">
        <v>5435</v>
      </c>
      <c r="V54" s="42">
        <v>4110</v>
      </c>
      <c r="W54" s="23">
        <v>295</v>
      </c>
      <c r="X54" s="42"/>
      <c r="Y54" s="152">
        <v>52</v>
      </c>
      <c r="Z54" s="153">
        <f t="shared" si="1"/>
        <v>51908</v>
      </c>
      <c r="AA54" s="93">
        <f t="shared" si="2"/>
        <v>-16515</v>
      </c>
      <c r="AB54" s="23"/>
      <c r="AC54" s="147">
        <v>535000</v>
      </c>
      <c r="AD54" s="42"/>
      <c r="AE54" s="23">
        <v>473833</v>
      </c>
      <c r="AF54" s="42">
        <v>4740</v>
      </c>
      <c r="AG54" s="153">
        <f t="shared" si="3"/>
        <v>1013573</v>
      </c>
      <c r="AH54" s="23">
        <v>5935</v>
      </c>
      <c r="AI54" s="146">
        <f t="shared" si="7"/>
        <v>1007638</v>
      </c>
      <c r="AJ54" s="36"/>
      <c r="AK54" s="36"/>
      <c r="AL54" s="36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38" ht="15.75" customHeight="1">
      <c r="A55" s="61">
        <f t="shared" si="8"/>
        <v>51</v>
      </c>
      <c r="B55" s="6">
        <v>9762</v>
      </c>
      <c r="C55" s="10" t="s">
        <v>314</v>
      </c>
      <c r="D55" s="19" t="s">
        <v>38</v>
      </c>
      <c r="E55" s="202">
        <v>13750</v>
      </c>
      <c r="F55" s="199">
        <v>1084</v>
      </c>
      <c r="G55" s="200"/>
      <c r="H55" s="199"/>
      <c r="I55" s="200"/>
      <c r="J55" s="199"/>
      <c r="K55" s="200"/>
      <c r="L55" s="199"/>
      <c r="M55" s="200">
        <v>603</v>
      </c>
      <c r="N55" s="199">
        <v>8796</v>
      </c>
      <c r="O55" s="339">
        <f t="shared" si="0"/>
        <v>24233</v>
      </c>
      <c r="P55" s="29"/>
      <c r="Q55" s="149"/>
      <c r="R55" s="144"/>
      <c r="S55" s="29"/>
      <c r="T55" s="42">
        <v>12644</v>
      </c>
      <c r="U55" s="29">
        <v>1676</v>
      </c>
      <c r="V55" s="42">
        <v>3201</v>
      </c>
      <c r="W55" s="23">
        <v>6605</v>
      </c>
      <c r="X55" s="42"/>
      <c r="Y55" s="152"/>
      <c r="Z55" s="197">
        <f t="shared" si="1"/>
        <v>24126</v>
      </c>
      <c r="AA55" s="93">
        <f t="shared" si="2"/>
        <v>107</v>
      </c>
      <c r="AB55" s="23"/>
      <c r="AC55" s="147">
        <v>400000</v>
      </c>
      <c r="AD55" s="42">
        <v>5000</v>
      </c>
      <c r="AE55" s="23">
        <v>41414</v>
      </c>
      <c r="AF55" s="42"/>
      <c r="AG55" s="153">
        <f t="shared" si="3"/>
        <v>446414</v>
      </c>
      <c r="AH55" s="23"/>
      <c r="AI55" s="146">
        <f t="shared" si="7"/>
        <v>446414</v>
      </c>
      <c r="AJ55" s="36"/>
      <c r="AK55" s="36"/>
      <c r="AL55" s="36"/>
    </row>
    <row r="56" spans="1:256" ht="15.75" customHeight="1">
      <c r="A56" s="61">
        <f t="shared" si="8"/>
        <v>52</v>
      </c>
      <c r="B56" s="6">
        <v>9818</v>
      </c>
      <c r="C56" s="10" t="s">
        <v>315</v>
      </c>
      <c r="D56" s="19"/>
      <c r="E56" s="202">
        <v>136396</v>
      </c>
      <c r="F56" s="199"/>
      <c r="G56" s="200">
        <v>5360</v>
      </c>
      <c r="H56" s="199"/>
      <c r="I56" s="200"/>
      <c r="J56" s="199"/>
      <c r="K56" s="200"/>
      <c r="L56" s="199">
        <v>3755</v>
      </c>
      <c r="M56" s="200"/>
      <c r="N56" s="199"/>
      <c r="O56" s="339">
        <f t="shared" si="0"/>
        <v>145511</v>
      </c>
      <c r="P56" s="29"/>
      <c r="Q56" s="147">
        <v>65427</v>
      </c>
      <c r="R56" s="42"/>
      <c r="S56" s="23">
        <v>23577</v>
      </c>
      <c r="T56" s="42">
        <v>22399</v>
      </c>
      <c r="U56" s="23">
        <v>4208</v>
      </c>
      <c r="V56" s="42">
        <v>9113</v>
      </c>
      <c r="W56" s="23">
        <v>10414</v>
      </c>
      <c r="X56" s="42"/>
      <c r="Y56" s="152"/>
      <c r="Z56" s="197">
        <f t="shared" si="1"/>
        <v>135138</v>
      </c>
      <c r="AA56" s="93">
        <f t="shared" si="2"/>
        <v>10373</v>
      </c>
      <c r="AB56" s="23"/>
      <c r="AC56" s="147"/>
      <c r="AD56" s="42"/>
      <c r="AE56" s="23">
        <v>131960</v>
      </c>
      <c r="AF56" s="42"/>
      <c r="AG56" s="153">
        <f t="shared" si="3"/>
        <v>131960</v>
      </c>
      <c r="AH56" s="23"/>
      <c r="AI56" s="146">
        <f t="shared" si="7"/>
        <v>131960</v>
      </c>
      <c r="AJ56" s="36"/>
      <c r="AK56" s="36"/>
      <c r="AL56" s="3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 customHeight="1">
      <c r="A57" s="61">
        <f t="shared" si="8"/>
        <v>53</v>
      </c>
      <c r="B57" s="6">
        <v>9806</v>
      </c>
      <c r="C57" s="10" t="s">
        <v>316</v>
      </c>
      <c r="D57" s="19"/>
      <c r="E57" s="149">
        <v>27227</v>
      </c>
      <c r="F57" s="144"/>
      <c r="G57" s="29"/>
      <c r="H57" s="144"/>
      <c r="I57" s="29"/>
      <c r="J57" s="144"/>
      <c r="K57" s="29">
        <v>13741</v>
      </c>
      <c r="L57" s="144">
        <v>5992</v>
      </c>
      <c r="M57" s="29">
        <v>829</v>
      </c>
      <c r="N57" s="144"/>
      <c r="O57" s="339">
        <f t="shared" si="0"/>
        <v>47789</v>
      </c>
      <c r="P57" s="29"/>
      <c r="Q57" s="149">
        <v>25254</v>
      </c>
      <c r="R57" s="144">
        <v>7800</v>
      </c>
      <c r="S57" s="29">
        <v>2097</v>
      </c>
      <c r="T57" s="144">
        <v>29581</v>
      </c>
      <c r="U57" s="23">
        <v>2472</v>
      </c>
      <c r="V57" s="144">
        <v>2969</v>
      </c>
      <c r="W57" s="29">
        <v>100</v>
      </c>
      <c r="X57" s="144">
        <v>110409</v>
      </c>
      <c r="Y57" s="76">
        <v>329</v>
      </c>
      <c r="Z57" s="197">
        <f t="shared" si="1"/>
        <v>181011</v>
      </c>
      <c r="AA57" s="93">
        <f t="shared" si="2"/>
        <v>-133222</v>
      </c>
      <c r="AB57" s="23"/>
      <c r="AC57" s="147">
        <v>651997</v>
      </c>
      <c r="AD57" s="42">
        <v>102</v>
      </c>
      <c r="AE57" s="23">
        <v>510464</v>
      </c>
      <c r="AF57" s="42"/>
      <c r="AG57" s="153">
        <f t="shared" si="3"/>
        <v>1162563</v>
      </c>
      <c r="AH57" s="23">
        <v>4236</v>
      </c>
      <c r="AI57" s="146">
        <f t="shared" si="7"/>
        <v>1158327</v>
      </c>
      <c r="AJ57" s="36"/>
      <c r="AK57" s="36"/>
      <c r="AL57" s="36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.75" customHeight="1">
      <c r="A58" s="61">
        <f t="shared" si="8"/>
        <v>54</v>
      </c>
      <c r="B58" s="6">
        <v>9819</v>
      </c>
      <c r="C58" s="10" t="s">
        <v>317</v>
      </c>
      <c r="D58" s="19"/>
      <c r="E58" s="202">
        <v>109759</v>
      </c>
      <c r="F58" s="199"/>
      <c r="G58" s="200">
        <v>6438</v>
      </c>
      <c r="H58" s="199"/>
      <c r="I58" s="200">
        <v>280</v>
      </c>
      <c r="J58" s="199"/>
      <c r="K58" s="200"/>
      <c r="L58" s="199">
        <v>1317</v>
      </c>
      <c r="M58" s="200"/>
      <c r="N58" s="199"/>
      <c r="O58" s="339">
        <f t="shared" si="0"/>
        <v>117794</v>
      </c>
      <c r="P58" s="29"/>
      <c r="Q58" s="149">
        <v>57103</v>
      </c>
      <c r="R58" s="144"/>
      <c r="S58" s="29">
        <v>11116</v>
      </c>
      <c r="T58" s="144">
        <v>16201</v>
      </c>
      <c r="U58" s="29">
        <v>4553</v>
      </c>
      <c r="V58" s="144">
        <v>8671</v>
      </c>
      <c r="W58" s="29">
        <v>10258</v>
      </c>
      <c r="X58" s="144"/>
      <c r="Y58" s="76">
        <v>609</v>
      </c>
      <c r="Z58" s="197">
        <f t="shared" si="1"/>
        <v>108511</v>
      </c>
      <c r="AA58" s="93">
        <f t="shared" si="2"/>
        <v>9283</v>
      </c>
      <c r="AB58" s="23"/>
      <c r="AC58" s="147">
        <v>2244000</v>
      </c>
      <c r="AD58" s="42">
        <v>72270</v>
      </c>
      <c r="AE58" s="23">
        <v>58518</v>
      </c>
      <c r="AF58" s="42"/>
      <c r="AG58" s="153">
        <f t="shared" si="3"/>
        <v>2374788</v>
      </c>
      <c r="AH58" s="23"/>
      <c r="AI58" s="146">
        <f t="shared" si="7"/>
        <v>2374788</v>
      </c>
      <c r="AJ58" s="36"/>
      <c r="AK58" s="36"/>
      <c r="AL58" s="36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.75" customHeight="1">
      <c r="A59" s="61">
        <f t="shared" si="8"/>
        <v>55</v>
      </c>
      <c r="B59" s="61">
        <v>9842</v>
      </c>
      <c r="C59" s="62" t="s">
        <v>318</v>
      </c>
      <c r="D59" s="19"/>
      <c r="E59" s="202">
        <v>88491</v>
      </c>
      <c r="F59" s="199">
        <v>301</v>
      </c>
      <c r="G59" s="200">
        <v>1148</v>
      </c>
      <c r="H59" s="199">
        <v>42874</v>
      </c>
      <c r="I59" s="200">
        <v>220000</v>
      </c>
      <c r="J59" s="199">
        <v>159763</v>
      </c>
      <c r="K59" s="200">
        <v>70</v>
      </c>
      <c r="L59" s="199">
        <v>4886</v>
      </c>
      <c r="M59" s="200"/>
      <c r="N59" s="199">
        <v>1093</v>
      </c>
      <c r="O59" s="339">
        <f t="shared" si="0"/>
        <v>518626</v>
      </c>
      <c r="P59" s="64"/>
      <c r="Q59" s="147">
        <v>49048</v>
      </c>
      <c r="R59" s="42"/>
      <c r="S59" s="23">
        <v>1014</v>
      </c>
      <c r="T59" s="42">
        <v>12521</v>
      </c>
      <c r="U59" s="23">
        <v>27526</v>
      </c>
      <c r="V59" s="42">
        <v>11200</v>
      </c>
      <c r="W59" s="23">
        <v>9847</v>
      </c>
      <c r="X59" s="42"/>
      <c r="Y59" s="152">
        <v>475034</v>
      </c>
      <c r="Z59" s="339">
        <f t="shared" si="1"/>
        <v>586190</v>
      </c>
      <c r="AA59" s="93">
        <f t="shared" si="2"/>
        <v>-67564</v>
      </c>
      <c r="AB59" s="23"/>
      <c r="AC59" s="147">
        <v>1400000</v>
      </c>
      <c r="AD59" s="42">
        <v>3000</v>
      </c>
      <c r="AE59" s="23">
        <v>38309</v>
      </c>
      <c r="AF59" s="42"/>
      <c r="AG59" s="153">
        <f t="shared" si="3"/>
        <v>1441309</v>
      </c>
      <c r="AH59" s="23">
        <v>52749</v>
      </c>
      <c r="AI59" s="146">
        <f t="shared" si="7"/>
        <v>1388560</v>
      </c>
      <c r="AJ59" s="36"/>
      <c r="AK59" s="36"/>
      <c r="AL59" s="36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38" ht="15.75" customHeight="1">
      <c r="A60" s="61">
        <f t="shared" si="8"/>
        <v>56</v>
      </c>
      <c r="B60" s="6">
        <v>9856</v>
      </c>
      <c r="C60" s="10" t="s">
        <v>319</v>
      </c>
      <c r="D60" s="19"/>
      <c r="E60" s="149">
        <v>93919</v>
      </c>
      <c r="F60" s="144"/>
      <c r="G60" s="29">
        <v>55979</v>
      </c>
      <c r="H60" s="144">
        <v>21632</v>
      </c>
      <c r="I60" s="29"/>
      <c r="J60" s="144">
        <v>5000</v>
      </c>
      <c r="K60" s="29">
        <v>10860</v>
      </c>
      <c r="L60" s="144">
        <v>31764</v>
      </c>
      <c r="M60" s="29">
        <v>30164</v>
      </c>
      <c r="N60" s="144">
        <v>3965</v>
      </c>
      <c r="O60" s="339">
        <f t="shared" si="0"/>
        <v>253283</v>
      </c>
      <c r="P60" s="29"/>
      <c r="Q60" s="149">
        <v>72967</v>
      </c>
      <c r="R60" s="144">
        <v>3758</v>
      </c>
      <c r="S60" s="29">
        <v>70212</v>
      </c>
      <c r="T60" s="144">
        <v>18089</v>
      </c>
      <c r="U60" s="23">
        <v>19845</v>
      </c>
      <c r="V60" s="144">
        <v>16966</v>
      </c>
      <c r="W60" s="29"/>
      <c r="X60" s="144"/>
      <c r="Y60" s="76">
        <v>7744</v>
      </c>
      <c r="Z60" s="197">
        <f t="shared" si="1"/>
        <v>209581</v>
      </c>
      <c r="AA60" s="89">
        <f t="shared" si="2"/>
        <v>43702</v>
      </c>
      <c r="AB60" s="23"/>
      <c r="AC60" s="147">
        <v>2570505</v>
      </c>
      <c r="AD60" s="42">
        <v>175099</v>
      </c>
      <c r="AE60" s="23">
        <v>916675</v>
      </c>
      <c r="AF60" s="42">
        <v>14248</v>
      </c>
      <c r="AG60" s="153">
        <f t="shared" si="3"/>
        <v>3676527</v>
      </c>
      <c r="AH60" s="23">
        <v>356474</v>
      </c>
      <c r="AI60" s="146">
        <f t="shared" si="7"/>
        <v>3320053</v>
      </c>
      <c r="AJ60" s="36"/>
      <c r="AK60" s="36"/>
      <c r="AL60" s="36"/>
    </row>
    <row r="61" spans="1:256" ht="15.75" customHeight="1">
      <c r="A61" s="61">
        <f t="shared" si="8"/>
        <v>57</v>
      </c>
      <c r="B61" s="6">
        <v>9761</v>
      </c>
      <c r="C61" s="28" t="s">
        <v>320</v>
      </c>
      <c r="D61" s="19"/>
      <c r="E61" s="202">
        <v>113387</v>
      </c>
      <c r="F61" s="199"/>
      <c r="G61" s="200"/>
      <c r="H61" s="199"/>
      <c r="I61" s="200">
        <v>43762</v>
      </c>
      <c r="J61" s="199"/>
      <c r="K61" s="200">
        <v>6959</v>
      </c>
      <c r="L61" s="199">
        <v>4604</v>
      </c>
      <c r="M61" s="200">
        <v>10790</v>
      </c>
      <c r="N61" s="199">
        <v>6911</v>
      </c>
      <c r="O61" s="339">
        <f t="shared" si="0"/>
        <v>186413</v>
      </c>
      <c r="P61" s="29"/>
      <c r="Q61" s="147">
        <v>60305</v>
      </c>
      <c r="R61" s="42">
        <v>15600</v>
      </c>
      <c r="S61" s="23">
        <v>41257</v>
      </c>
      <c r="T61" s="42">
        <v>17623</v>
      </c>
      <c r="U61" s="23">
        <v>20282</v>
      </c>
      <c r="V61" s="42">
        <v>14303</v>
      </c>
      <c r="W61" s="23">
        <v>1750</v>
      </c>
      <c r="X61" s="42"/>
      <c r="Y61" s="152">
        <v>16927</v>
      </c>
      <c r="Z61" s="197">
        <f t="shared" si="1"/>
        <v>188047</v>
      </c>
      <c r="AA61" s="93">
        <f t="shared" si="2"/>
        <v>-1634</v>
      </c>
      <c r="AB61" s="23"/>
      <c r="AC61" s="147"/>
      <c r="AD61" s="42"/>
      <c r="AE61" s="23">
        <v>95066</v>
      </c>
      <c r="AF61" s="42">
        <v>4102</v>
      </c>
      <c r="AG61" s="153">
        <f t="shared" si="3"/>
        <v>99168</v>
      </c>
      <c r="AH61" s="23"/>
      <c r="AI61" s="146">
        <f t="shared" si="7"/>
        <v>99168</v>
      </c>
      <c r="AJ61" s="36"/>
      <c r="AK61" s="36"/>
      <c r="AL61" s="36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.75" customHeight="1">
      <c r="A62" s="61">
        <f t="shared" si="8"/>
        <v>58</v>
      </c>
      <c r="B62" s="61">
        <v>9834</v>
      </c>
      <c r="C62" s="62" t="s">
        <v>321</v>
      </c>
      <c r="D62" s="19"/>
      <c r="E62" s="202">
        <v>20137</v>
      </c>
      <c r="F62" s="199"/>
      <c r="G62" s="200"/>
      <c r="H62" s="199"/>
      <c r="I62" s="200">
        <v>250</v>
      </c>
      <c r="J62" s="199"/>
      <c r="K62" s="200">
        <v>1788</v>
      </c>
      <c r="L62" s="199">
        <v>5815</v>
      </c>
      <c r="M62" s="200"/>
      <c r="N62" s="199">
        <v>175</v>
      </c>
      <c r="O62" s="339">
        <f t="shared" si="0"/>
        <v>28165</v>
      </c>
      <c r="P62" s="64"/>
      <c r="Q62" s="345"/>
      <c r="R62" s="147"/>
      <c r="S62" s="42">
        <v>3120</v>
      </c>
      <c r="T62" s="23">
        <v>14340</v>
      </c>
      <c r="U62" s="42">
        <v>596</v>
      </c>
      <c r="V62" s="23">
        <v>3877</v>
      </c>
      <c r="W62" s="42">
        <v>1189</v>
      </c>
      <c r="X62" s="42"/>
      <c r="Y62" s="152">
        <v>948</v>
      </c>
      <c r="Z62" s="339">
        <f>SUM(R62:Y62)</f>
        <v>24070</v>
      </c>
      <c r="AA62" s="93">
        <f t="shared" si="2"/>
        <v>4095</v>
      </c>
      <c r="AB62" s="23"/>
      <c r="AC62" s="147"/>
      <c r="AD62" s="42"/>
      <c r="AE62" s="23">
        <v>116747</v>
      </c>
      <c r="AF62" s="42"/>
      <c r="AG62" s="153">
        <f t="shared" si="3"/>
        <v>116747</v>
      </c>
      <c r="AH62" s="23"/>
      <c r="AI62" s="146">
        <f t="shared" si="7"/>
        <v>116747</v>
      </c>
      <c r="AJ62" s="36"/>
      <c r="AK62" s="36"/>
      <c r="AL62" s="36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 customHeight="1">
      <c r="A63" s="61">
        <f t="shared" si="8"/>
        <v>59</v>
      </c>
      <c r="B63" s="65">
        <v>9791</v>
      </c>
      <c r="C63" s="28" t="s">
        <v>322</v>
      </c>
      <c r="D63" s="19"/>
      <c r="E63" s="202">
        <v>16363</v>
      </c>
      <c r="F63" s="199">
        <v>25</v>
      </c>
      <c r="G63" s="200"/>
      <c r="H63" s="199"/>
      <c r="I63" s="200"/>
      <c r="J63" s="199"/>
      <c r="K63" s="200">
        <v>260</v>
      </c>
      <c r="L63" s="199">
        <v>8834</v>
      </c>
      <c r="M63" s="200">
        <v>1229</v>
      </c>
      <c r="N63" s="199">
        <v>2029</v>
      </c>
      <c r="O63" s="339">
        <f t="shared" si="0"/>
        <v>28740</v>
      </c>
      <c r="P63" s="23"/>
      <c r="Q63" s="147"/>
      <c r="R63" s="42"/>
      <c r="S63" s="23">
        <v>6506</v>
      </c>
      <c r="T63" s="42">
        <v>13065</v>
      </c>
      <c r="U63" s="23">
        <v>980</v>
      </c>
      <c r="V63" s="42">
        <v>3735</v>
      </c>
      <c r="W63" s="23"/>
      <c r="X63" s="42"/>
      <c r="Y63" s="152"/>
      <c r="Z63" s="153">
        <f aca="true" t="shared" si="9" ref="Z63:Z69">SUM(Q63:Y63)</f>
        <v>24286</v>
      </c>
      <c r="AA63" s="93">
        <f t="shared" si="2"/>
        <v>4454</v>
      </c>
      <c r="AB63" s="23"/>
      <c r="AC63" s="147">
        <v>810000</v>
      </c>
      <c r="AD63" s="42">
        <v>30055</v>
      </c>
      <c r="AE63" s="23">
        <v>175849</v>
      </c>
      <c r="AF63" s="42"/>
      <c r="AG63" s="153">
        <f t="shared" si="3"/>
        <v>1015904</v>
      </c>
      <c r="AH63" s="23"/>
      <c r="AI63" s="146">
        <f t="shared" si="7"/>
        <v>1015904</v>
      </c>
      <c r="AJ63" s="36"/>
      <c r="AK63" s="36"/>
      <c r="AL63" s="36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customHeight="1">
      <c r="A64" s="61">
        <f t="shared" si="8"/>
        <v>60</v>
      </c>
      <c r="B64" s="6">
        <v>9756</v>
      </c>
      <c r="C64" s="28" t="s">
        <v>323</v>
      </c>
      <c r="D64" s="19"/>
      <c r="E64" s="202">
        <v>72257</v>
      </c>
      <c r="F64" s="199"/>
      <c r="G64" s="200">
        <v>977</v>
      </c>
      <c r="H64" s="199"/>
      <c r="I64" s="200"/>
      <c r="J64" s="199">
        <v>1000</v>
      </c>
      <c r="K64" s="200">
        <v>9880</v>
      </c>
      <c r="L64" s="199">
        <v>14295</v>
      </c>
      <c r="M64" s="200">
        <v>5808</v>
      </c>
      <c r="N64" s="199">
        <v>333</v>
      </c>
      <c r="O64" s="339">
        <f t="shared" si="0"/>
        <v>104550</v>
      </c>
      <c r="P64" s="29"/>
      <c r="Q64" s="147">
        <v>62423</v>
      </c>
      <c r="R64" s="42">
        <v>4334</v>
      </c>
      <c r="S64" s="23">
        <v>3336</v>
      </c>
      <c r="T64" s="42">
        <v>22479</v>
      </c>
      <c r="U64" s="23">
        <v>5363</v>
      </c>
      <c r="V64" s="42">
        <v>11171</v>
      </c>
      <c r="W64" s="23">
        <v>977</v>
      </c>
      <c r="X64" s="42"/>
      <c r="Y64" s="152">
        <v>537</v>
      </c>
      <c r="Z64" s="197">
        <f t="shared" si="9"/>
        <v>110620</v>
      </c>
      <c r="AA64" s="93">
        <f t="shared" si="2"/>
        <v>-6070</v>
      </c>
      <c r="AB64" s="23"/>
      <c r="AC64" s="147">
        <v>1139000</v>
      </c>
      <c r="AD64" s="42">
        <v>182000</v>
      </c>
      <c r="AE64" s="23">
        <v>320839</v>
      </c>
      <c r="AF64" s="42">
        <v>555</v>
      </c>
      <c r="AG64" s="153">
        <f t="shared" si="3"/>
        <v>1642394</v>
      </c>
      <c r="AH64" s="23"/>
      <c r="AI64" s="146">
        <f t="shared" si="7"/>
        <v>1642394</v>
      </c>
      <c r="AJ64" s="36"/>
      <c r="AK64" s="36"/>
      <c r="AL64" s="36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38" ht="15.75" customHeight="1">
      <c r="A65" s="61">
        <f t="shared" si="8"/>
        <v>61</v>
      </c>
      <c r="B65" s="6">
        <v>9854</v>
      </c>
      <c r="C65" s="12" t="s">
        <v>324</v>
      </c>
      <c r="D65" s="19"/>
      <c r="E65" s="149">
        <v>145923</v>
      </c>
      <c r="F65" s="144">
        <v>178</v>
      </c>
      <c r="G65" s="29">
        <v>770</v>
      </c>
      <c r="H65" s="144">
        <v>401875</v>
      </c>
      <c r="I65" s="29"/>
      <c r="J65" s="144"/>
      <c r="K65" s="29">
        <v>18354</v>
      </c>
      <c r="L65" s="144">
        <v>11470</v>
      </c>
      <c r="M65" s="29">
        <v>16671</v>
      </c>
      <c r="N65" s="144">
        <v>4029</v>
      </c>
      <c r="O65" s="339">
        <f t="shared" si="0"/>
        <v>599270</v>
      </c>
      <c r="P65" s="29"/>
      <c r="Q65" s="149">
        <v>77323</v>
      </c>
      <c r="R65" s="144"/>
      <c r="S65" s="29">
        <v>36783</v>
      </c>
      <c r="T65" s="144">
        <v>47903</v>
      </c>
      <c r="U65" s="23">
        <v>40873</v>
      </c>
      <c r="V65" s="144">
        <v>17138</v>
      </c>
      <c r="W65" s="29">
        <v>7623</v>
      </c>
      <c r="X65" s="144"/>
      <c r="Y65" s="76"/>
      <c r="Z65" s="197">
        <f t="shared" si="9"/>
        <v>227643</v>
      </c>
      <c r="AA65" s="89">
        <f t="shared" si="2"/>
        <v>371627</v>
      </c>
      <c r="AB65" s="23"/>
      <c r="AC65" s="147">
        <v>6030000</v>
      </c>
      <c r="AD65" s="42">
        <v>412000</v>
      </c>
      <c r="AE65" s="23">
        <v>300178</v>
      </c>
      <c r="AF65" s="42">
        <v>5887</v>
      </c>
      <c r="AG65" s="153">
        <f t="shared" si="3"/>
        <v>6748065</v>
      </c>
      <c r="AH65" s="23">
        <v>4700</v>
      </c>
      <c r="AI65" s="146">
        <f t="shared" si="7"/>
        <v>6743365</v>
      </c>
      <c r="AJ65" s="36"/>
      <c r="AK65" s="36"/>
      <c r="AL65" s="36"/>
    </row>
    <row r="66" spans="1:256" ht="15.75" customHeight="1">
      <c r="A66" s="61">
        <f t="shared" si="8"/>
        <v>62</v>
      </c>
      <c r="B66" s="61">
        <v>9845</v>
      </c>
      <c r="C66" s="62" t="s">
        <v>325</v>
      </c>
      <c r="D66" s="19"/>
      <c r="E66" s="202">
        <v>38334</v>
      </c>
      <c r="F66" s="199"/>
      <c r="G66" s="200"/>
      <c r="H66" s="199"/>
      <c r="I66" s="200"/>
      <c r="J66" s="199"/>
      <c r="K66" s="200">
        <v>11444</v>
      </c>
      <c r="L66" s="199">
        <v>3110</v>
      </c>
      <c r="M66" s="200"/>
      <c r="N66" s="199">
        <v>48777</v>
      </c>
      <c r="O66" s="339">
        <f t="shared" si="0"/>
        <v>101665</v>
      </c>
      <c r="P66" s="64"/>
      <c r="Q66" s="147"/>
      <c r="R66" s="42"/>
      <c r="S66" s="23">
        <v>1791</v>
      </c>
      <c r="T66" s="42">
        <v>7093</v>
      </c>
      <c r="U66" s="23">
        <v>2823</v>
      </c>
      <c r="V66" s="42">
        <v>10284</v>
      </c>
      <c r="W66" s="23">
        <v>10821</v>
      </c>
      <c r="X66" s="42"/>
      <c r="Y66" s="152"/>
      <c r="Z66" s="339">
        <f t="shared" si="9"/>
        <v>32812</v>
      </c>
      <c r="AA66" s="93">
        <f t="shared" si="2"/>
        <v>68853</v>
      </c>
      <c r="AB66" s="23"/>
      <c r="AC66" s="147">
        <v>440000</v>
      </c>
      <c r="AD66" s="42">
        <v>800</v>
      </c>
      <c r="AE66" s="23">
        <v>143703</v>
      </c>
      <c r="AF66" s="42"/>
      <c r="AG66" s="153">
        <f t="shared" si="3"/>
        <v>584503</v>
      </c>
      <c r="AH66" s="23"/>
      <c r="AI66" s="146">
        <f t="shared" si="7"/>
        <v>584503</v>
      </c>
      <c r="AJ66" s="36"/>
      <c r="AK66" s="36"/>
      <c r="AL66" s="3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.75" customHeight="1">
      <c r="A67" s="61">
        <f t="shared" si="8"/>
        <v>63</v>
      </c>
      <c r="B67" s="61">
        <v>15719</v>
      </c>
      <c r="C67" s="62" t="s">
        <v>326</v>
      </c>
      <c r="D67" s="19"/>
      <c r="E67" s="202">
        <v>230359</v>
      </c>
      <c r="F67" s="199"/>
      <c r="G67" s="200">
        <v>1100</v>
      </c>
      <c r="H67" s="199"/>
      <c r="I67" s="200">
        <v>5000</v>
      </c>
      <c r="J67" s="199"/>
      <c r="K67" s="200">
        <v>14576</v>
      </c>
      <c r="L67" s="199">
        <v>19993</v>
      </c>
      <c r="M67" s="200">
        <v>2365</v>
      </c>
      <c r="N67" s="199"/>
      <c r="O67" s="339">
        <f t="shared" si="0"/>
        <v>273393</v>
      </c>
      <c r="P67" s="64"/>
      <c r="Q67" s="147">
        <v>43751</v>
      </c>
      <c r="R67" s="42">
        <v>6750</v>
      </c>
      <c r="S67" s="23">
        <v>96966</v>
      </c>
      <c r="T67" s="42">
        <v>41762</v>
      </c>
      <c r="U67" s="23">
        <v>74280</v>
      </c>
      <c r="V67" s="42">
        <v>25793</v>
      </c>
      <c r="W67" s="23">
        <v>15145</v>
      </c>
      <c r="X67" s="42"/>
      <c r="Y67" s="152"/>
      <c r="Z67" s="339">
        <f t="shared" si="9"/>
        <v>304447</v>
      </c>
      <c r="AA67" s="93">
        <f t="shared" si="2"/>
        <v>-31054</v>
      </c>
      <c r="AB67" s="23"/>
      <c r="AC67" s="147">
        <v>1958007</v>
      </c>
      <c r="AD67" s="42">
        <v>30763</v>
      </c>
      <c r="AE67" s="23">
        <v>460064</v>
      </c>
      <c r="AF67" s="42">
        <v>3095</v>
      </c>
      <c r="AG67" s="153">
        <f t="shared" si="3"/>
        <v>2451929</v>
      </c>
      <c r="AH67" s="23">
        <v>20770</v>
      </c>
      <c r="AI67" s="146">
        <f t="shared" si="7"/>
        <v>2431159</v>
      </c>
      <c r="AJ67" s="36"/>
      <c r="AK67" s="36"/>
      <c r="AL67" s="36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.75" customHeight="1">
      <c r="A68" s="61">
        <f t="shared" si="8"/>
        <v>64</v>
      </c>
      <c r="B68" s="61">
        <v>9848</v>
      </c>
      <c r="C68" s="62" t="s">
        <v>327</v>
      </c>
      <c r="D68" s="19"/>
      <c r="E68" s="202">
        <v>40760</v>
      </c>
      <c r="F68" s="199"/>
      <c r="G68" s="200">
        <v>2715</v>
      </c>
      <c r="H68" s="199"/>
      <c r="I68" s="200">
        <v>37955</v>
      </c>
      <c r="J68" s="199"/>
      <c r="K68" s="200"/>
      <c r="L68" s="199">
        <v>6335</v>
      </c>
      <c r="M68" s="200">
        <v>300</v>
      </c>
      <c r="N68" s="199">
        <v>6113</v>
      </c>
      <c r="O68" s="339">
        <f t="shared" si="0"/>
        <v>94178</v>
      </c>
      <c r="P68" s="64"/>
      <c r="Q68" s="147">
        <v>15327</v>
      </c>
      <c r="R68" s="42">
        <v>1702</v>
      </c>
      <c r="S68" s="23">
        <v>225</v>
      </c>
      <c r="T68" s="42">
        <v>44020</v>
      </c>
      <c r="U68" s="23">
        <v>1142</v>
      </c>
      <c r="V68" s="42">
        <v>4052</v>
      </c>
      <c r="W68" s="23">
        <v>2715</v>
      </c>
      <c r="X68" s="42"/>
      <c r="Y68" s="152"/>
      <c r="Z68" s="339">
        <f t="shared" si="9"/>
        <v>69183</v>
      </c>
      <c r="AA68" s="93">
        <f t="shared" si="2"/>
        <v>24995</v>
      </c>
      <c r="AB68" s="23"/>
      <c r="AC68" s="147">
        <v>1880000</v>
      </c>
      <c r="AD68" s="42"/>
      <c r="AE68" s="23">
        <v>206938</v>
      </c>
      <c r="AF68" s="42"/>
      <c r="AG68" s="153">
        <f t="shared" si="3"/>
        <v>2086938</v>
      </c>
      <c r="AH68" s="23"/>
      <c r="AI68" s="146">
        <f t="shared" si="7"/>
        <v>2086938</v>
      </c>
      <c r="AJ68" s="36"/>
      <c r="AK68" s="36"/>
      <c r="AL68" s="36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38" ht="15.75" customHeight="1">
      <c r="A69" s="61">
        <f t="shared" si="8"/>
        <v>65</v>
      </c>
      <c r="B69" s="6">
        <v>9821</v>
      </c>
      <c r="C69" s="10" t="s">
        <v>328</v>
      </c>
      <c r="D69" s="19"/>
      <c r="E69" s="202">
        <v>63399</v>
      </c>
      <c r="F69" s="199">
        <v>800</v>
      </c>
      <c r="G69" s="200">
        <v>224</v>
      </c>
      <c r="H69" s="199"/>
      <c r="I69" s="200"/>
      <c r="J69" s="199">
        <v>5000</v>
      </c>
      <c r="K69" s="200">
        <v>6576</v>
      </c>
      <c r="L69" s="199">
        <v>755</v>
      </c>
      <c r="M69" s="200">
        <v>11060</v>
      </c>
      <c r="N69" s="199"/>
      <c r="O69" s="339">
        <f t="shared" si="0"/>
        <v>87814</v>
      </c>
      <c r="P69" s="29"/>
      <c r="Q69" s="147">
        <v>57565</v>
      </c>
      <c r="R69" s="42"/>
      <c r="S69" s="23">
        <v>301</v>
      </c>
      <c r="T69" s="42">
        <v>16356</v>
      </c>
      <c r="U69" s="23">
        <v>3595</v>
      </c>
      <c r="V69" s="42">
        <v>6721</v>
      </c>
      <c r="W69" s="23">
        <v>3016</v>
      </c>
      <c r="X69" s="42"/>
      <c r="Y69" s="152">
        <v>7237</v>
      </c>
      <c r="Z69" s="197">
        <f t="shared" si="9"/>
        <v>94791</v>
      </c>
      <c r="AA69" s="93">
        <f t="shared" si="2"/>
        <v>-6977</v>
      </c>
      <c r="AB69" s="23"/>
      <c r="AC69" s="147"/>
      <c r="AD69" s="42"/>
      <c r="AE69" s="23">
        <v>20779</v>
      </c>
      <c r="AF69" s="42"/>
      <c r="AG69" s="153">
        <f t="shared" si="3"/>
        <v>20779</v>
      </c>
      <c r="AH69" s="23"/>
      <c r="AI69" s="146">
        <f t="shared" si="7"/>
        <v>20779</v>
      </c>
      <c r="AJ69" s="36"/>
      <c r="AK69" s="36"/>
      <c r="AL69" s="36"/>
    </row>
    <row r="70" spans="1:38" ht="15.75" customHeight="1">
      <c r="A70"/>
      <c r="B70"/>
      <c r="C70" s="346" t="s">
        <v>370</v>
      </c>
      <c r="E70" s="260">
        <f>SUM(E4:E69)</f>
        <v>5288077</v>
      </c>
      <c r="F70" s="260">
        <f>SUM(F4:F69)</f>
        <v>87439</v>
      </c>
      <c r="G70" s="260">
        <f>SUM(G4:G69)</f>
        <v>303250</v>
      </c>
      <c r="H70" s="260">
        <f>SUM(H4:H69)</f>
        <v>549962</v>
      </c>
      <c r="I70" s="260">
        <f>SUM(I4:I69)</f>
        <v>528291</v>
      </c>
      <c r="J70" s="260">
        <f>SUM(J4:J69)</f>
        <v>313949</v>
      </c>
      <c r="K70" s="260">
        <f>SUM(K4:K69)</f>
        <v>672920</v>
      </c>
      <c r="L70" s="260">
        <f>SUM(L4:L69)</f>
        <v>609308</v>
      </c>
      <c r="M70" s="260">
        <f>SUM(M4:M69)</f>
        <v>362078</v>
      </c>
      <c r="N70" s="260">
        <f>SUM(N4:N69)</f>
        <v>204963</v>
      </c>
      <c r="O70" s="261">
        <f>SUM(O4:O69)</f>
        <v>8920237</v>
      </c>
      <c r="P70" s="260"/>
      <c r="Q70" s="260">
        <f>SUM(Q4:Q69)</f>
        <v>2609744</v>
      </c>
      <c r="R70" s="260">
        <f>SUM(R4:R69)</f>
        <v>268085</v>
      </c>
      <c r="S70" s="260">
        <f>SUM(S4:S69)</f>
        <v>1198518</v>
      </c>
      <c r="T70" s="260">
        <f>SUM(T4:T69)</f>
        <v>1813931</v>
      </c>
      <c r="U70" s="260">
        <f>SUM(U4:U69)</f>
        <v>816806</v>
      </c>
      <c r="V70" s="260">
        <f>SUM(V4:V69)</f>
        <v>620935</v>
      </c>
      <c r="W70" s="260">
        <f>SUM(W4:W69)</f>
        <v>412670</v>
      </c>
      <c r="X70" s="260">
        <f>SUM(X4:X69)</f>
        <v>183512</v>
      </c>
      <c r="Y70" s="260">
        <f>SUM(Y4:Y69)</f>
        <v>1071240</v>
      </c>
      <c r="Z70" s="261">
        <f>SUM(Z4:Z69)</f>
        <v>8995441</v>
      </c>
      <c r="AA70" s="261">
        <f t="shared" si="2"/>
        <v>-75204</v>
      </c>
      <c r="AB70" s="69"/>
      <c r="AC70" s="260">
        <f>SUM(AC4:AC69)</f>
        <v>58882970</v>
      </c>
      <c r="AD70" s="260">
        <f>SUM(AD4:AD69)</f>
        <v>3763919</v>
      </c>
      <c r="AE70" s="260">
        <f>SUM(AE4:AE69)</f>
        <v>15770652</v>
      </c>
      <c r="AF70" s="260">
        <f>SUM(AF4:AF69)</f>
        <v>121466</v>
      </c>
      <c r="AG70" s="261">
        <f>SUM(AG4:AG69)</f>
        <v>78539007</v>
      </c>
      <c r="AH70" s="260">
        <f>SUM(AH4:AH69)</f>
        <v>809085</v>
      </c>
      <c r="AI70" s="261">
        <f t="shared" si="7"/>
        <v>77729922</v>
      </c>
      <c r="AJ70" s="36"/>
      <c r="AK70" s="36"/>
      <c r="AL70" s="36"/>
    </row>
    <row r="71" spans="1:38" ht="15.75" customHeight="1">
      <c r="A71"/>
      <c r="B71"/>
      <c r="C71" s="225" t="s">
        <v>371</v>
      </c>
      <c r="E71" s="260">
        <v>4752097</v>
      </c>
      <c r="F71" s="260">
        <v>53922</v>
      </c>
      <c r="G71" s="260">
        <v>250735</v>
      </c>
      <c r="H71" s="260">
        <v>330629</v>
      </c>
      <c r="I71" s="260">
        <v>403384</v>
      </c>
      <c r="J71" s="260">
        <v>182899</v>
      </c>
      <c r="K71" s="260">
        <v>654634</v>
      </c>
      <c r="L71" s="260">
        <v>641541</v>
      </c>
      <c r="M71" s="260">
        <v>352960</v>
      </c>
      <c r="N71" s="260">
        <v>375178</v>
      </c>
      <c r="O71" s="261">
        <v>7997979</v>
      </c>
      <c r="P71" s="260"/>
      <c r="Q71" s="69">
        <v>2472782</v>
      </c>
      <c r="R71" s="69">
        <v>233751</v>
      </c>
      <c r="S71" s="69">
        <v>1114823</v>
      </c>
      <c r="T71" s="69">
        <v>1753371</v>
      </c>
      <c r="U71" s="69">
        <v>823977</v>
      </c>
      <c r="V71" s="69">
        <v>574107</v>
      </c>
      <c r="W71" s="69">
        <v>462141</v>
      </c>
      <c r="X71" s="69">
        <v>6751</v>
      </c>
      <c r="Y71" s="69">
        <v>416569</v>
      </c>
      <c r="Z71" s="25">
        <v>7858272</v>
      </c>
      <c r="AA71" s="25">
        <v>139707</v>
      </c>
      <c r="AB71" s="69"/>
      <c r="AC71" s="69">
        <v>55546579</v>
      </c>
      <c r="AD71" s="69">
        <v>4192307</v>
      </c>
      <c r="AE71" s="69">
        <v>14871638</v>
      </c>
      <c r="AF71" s="69">
        <v>521413</v>
      </c>
      <c r="AG71" s="25">
        <v>75131937</v>
      </c>
      <c r="AH71" s="69">
        <v>490138</v>
      </c>
      <c r="AI71" s="25">
        <v>74641799</v>
      </c>
      <c r="AJ71" s="36"/>
      <c r="AK71" s="36"/>
      <c r="AL71" s="36"/>
    </row>
    <row r="72" spans="1:38" ht="15.75" customHeight="1">
      <c r="A72" s="6"/>
      <c r="B72" s="6"/>
      <c r="C72" s="72" t="s">
        <v>331</v>
      </c>
      <c r="E72" s="74">
        <f>+E70/E71</f>
        <v>1.112788101758024</v>
      </c>
      <c r="F72" s="74">
        <f>+F70/F71</f>
        <v>1.6215830273357814</v>
      </c>
      <c r="G72" s="74">
        <f>+G70/G71</f>
        <v>1.2094442339521805</v>
      </c>
      <c r="H72" s="74">
        <f>+H70/H71</f>
        <v>1.663381010135227</v>
      </c>
      <c r="I72" s="74">
        <f>+I70/I71</f>
        <v>1.3096478789441326</v>
      </c>
      <c r="J72" s="74">
        <f>+J70/J71</f>
        <v>1.7165156725843225</v>
      </c>
      <c r="K72" s="74">
        <f>+K70/K71</f>
        <v>1.0279331657078612</v>
      </c>
      <c r="L72" s="74">
        <f>+L70/L71</f>
        <v>0.9497569134318773</v>
      </c>
      <c r="M72" s="74">
        <f>+M70/M71</f>
        <v>1.0258329555757026</v>
      </c>
      <c r="N72" s="74">
        <f>+N70/N71</f>
        <v>0.5463086854772935</v>
      </c>
      <c r="O72" s="77">
        <f>+O70/O71</f>
        <v>1.1153113805375083</v>
      </c>
      <c r="P72" s="24"/>
      <c r="Q72" s="74">
        <f>+Q70/Q71</f>
        <v>1.0553878182549048</v>
      </c>
      <c r="R72" s="74">
        <f>+R70/R71</f>
        <v>1.1468827940843034</v>
      </c>
      <c r="S72" s="74">
        <f>+S70/S71</f>
        <v>1.0750746979565367</v>
      </c>
      <c r="T72" s="74">
        <f>+T70/T71</f>
        <v>1.0345391819529353</v>
      </c>
      <c r="U72" s="74">
        <f>+U70/U71</f>
        <v>0.991297087175977</v>
      </c>
      <c r="V72" s="74">
        <f>+V70/V71</f>
        <v>1.0815666765951295</v>
      </c>
      <c r="W72" s="74">
        <f>+W70/W71</f>
        <v>0.892952583735267</v>
      </c>
      <c r="X72" s="74"/>
      <c r="Y72" s="74">
        <f>+Y70/Y71</f>
        <v>2.5715787780655788</v>
      </c>
      <c r="Z72" s="77">
        <f>+Z70/Z71</f>
        <v>1.144709803885638</v>
      </c>
      <c r="AA72" s="77">
        <f>+AA70/AA71</f>
        <v>-0.5382980094053984</v>
      </c>
      <c r="AB72" s="74"/>
      <c r="AC72" s="74">
        <f>+AC70/AC71</f>
        <v>1.0600647431410672</v>
      </c>
      <c r="AD72" s="74">
        <f>+AD70/AD71</f>
        <v>0.8978156895475451</v>
      </c>
      <c r="AE72" s="74">
        <f>+AE70/AE71</f>
        <v>1.0604515790392424</v>
      </c>
      <c r="AF72" s="74">
        <f>+AF70/AF71</f>
        <v>0.23295544990247655</v>
      </c>
      <c r="AG72" s="77">
        <f>+AG70/AG71</f>
        <v>1.0453478259185571</v>
      </c>
      <c r="AH72" s="74">
        <f>+AH70/AH71</f>
        <v>1.6507289783693573</v>
      </c>
      <c r="AI72" s="77">
        <f>+AI70/AI71</f>
        <v>1.0413725692758289</v>
      </c>
      <c r="AJ72"/>
      <c r="AK72"/>
      <c r="AL72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</sheetData>
  <sheetProtection selectLockedCells="1" selectUnlockedCells="1"/>
  <mergeCells count="6">
    <mergeCell ref="A1:C1"/>
    <mergeCell ref="E1:Z1"/>
    <mergeCell ref="A2:C2"/>
    <mergeCell ref="E2:O2"/>
    <mergeCell ref="Q2:Z2"/>
    <mergeCell ref="AC2:AI2"/>
  </mergeCells>
  <printOptions/>
  <pageMargins left="0.1701388888888889" right="0.20972222222222223" top="0.5701388888888889" bottom="0.30972222222222223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1"/>
  <sheetViews>
    <sheetView workbookViewId="0" topLeftCell="A279">
      <selection activeCell="C297" sqref="C297"/>
    </sheetView>
  </sheetViews>
  <sheetFormatPr defaultColWidth="9.140625" defaultRowHeight="12.75"/>
  <cols>
    <col min="1" max="2" width="8.7109375" style="0" customWidth="1"/>
    <col min="3" max="3" width="40.00390625" style="0" customWidth="1"/>
    <col min="4" max="4" width="4.7109375" style="0" customWidth="1"/>
    <col min="5" max="5" width="13.28125" style="0" customWidth="1"/>
    <col min="6" max="6" width="11.421875" style="0" customWidth="1"/>
    <col min="7" max="7" width="11.7109375" style="0" customWidth="1"/>
    <col min="8" max="8" width="11.57421875" style="0" customWidth="1"/>
    <col min="9" max="9" width="11.421875" style="0" customWidth="1"/>
    <col min="10" max="10" width="10.7109375" style="0" customWidth="1"/>
    <col min="11" max="12" width="13.00390625" style="0" customWidth="1"/>
    <col min="13" max="14" width="11.421875" style="0" customWidth="1"/>
    <col min="15" max="15" width="14.28125" style="0" customWidth="1"/>
    <col min="16" max="16" width="4.140625" style="0" customWidth="1"/>
    <col min="17" max="17" width="13.00390625" style="0" customWidth="1"/>
    <col min="18" max="18" width="11.7109375" style="0" customWidth="1"/>
    <col min="19" max="21" width="13.00390625" style="0" customWidth="1"/>
    <col min="22" max="23" width="11.7109375" style="0" customWidth="1"/>
    <col min="24" max="25" width="11.421875" style="0" customWidth="1"/>
    <col min="26" max="26" width="14.28125" style="0" customWidth="1"/>
    <col min="27" max="27" width="13.00390625" style="0" customWidth="1"/>
    <col min="28" max="28" width="9.28125" style="0" customWidth="1"/>
    <col min="29" max="29" width="15.28125" style="0" customWidth="1"/>
    <col min="30" max="30" width="13.28125" style="0" customWidth="1"/>
    <col min="31" max="31" width="14.28125" style="0" customWidth="1"/>
    <col min="32" max="32" width="12.7109375" style="0" customWidth="1"/>
    <col min="33" max="33" width="15.28125" style="0" customWidth="1"/>
    <col min="34" max="34" width="13.28125" style="0" customWidth="1"/>
    <col min="35" max="35" width="15.28125" style="0" customWidth="1"/>
    <col min="36" max="16384" width="8.7109375" style="0" customWidth="1"/>
  </cols>
  <sheetData>
    <row r="1" spans="1:26" s="5" customFormat="1" ht="19.5" customHeight="1">
      <c r="A1" s="3" t="s">
        <v>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56" s="10" customFormat="1" ht="20.25" customHeight="1">
      <c r="A2" s="3" t="s">
        <v>4</v>
      </c>
      <c r="B2" s="3"/>
      <c r="C2" s="3"/>
      <c r="D2" s="6"/>
      <c r="E2" s="7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7" t="s">
        <v>6</v>
      </c>
      <c r="R2" s="7"/>
      <c r="S2" s="7"/>
      <c r="T2" s="7"/>
      <c r="U2" s="7"/>
      <c r="V2" s="7"/>
      <c r="W2" s="7"/>
      <c r="X2" s="7"/>
      <c r="Y2" s="7"/>
      <c r="Z2" s="7"/>
      <c r="AA2" s="9"/>
      <c r="AC2" s="11" t="s">
        <v>7</v>
      </c>
      <c r="AD2" s="11"/>
      <c r="AE2" s="11"/>
      <c r="AF2" s="11"/>
      <c r="AG2" s="11"/>
      <c r="AH2" s="11"/>
      <c r="AI2" s="11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0" customFormat="1" ht="108.75" customHeight="1">
      <c r="A3" s="6"/>
      <c r="B3" s="6"/>
      <c r="D3" s="6"/>
      <c r="E3" s="13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5" t="s">
        <v>17</v>
      </c>
      <c r="O3" s="16" t="s">
        <v>18</v>
      </c>
      <c r="P3" s="17"/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  <c r="AA3" s="16" t="s">
        <v>29</v>
      </c>
      <c r="AC3" s="14" t="s">
        <v>30</v>
      </c>
      <c r="AD3" s="14" t="s">
        <v>31</v>
      </c>
      <c r="AE3" s="14" t="s">
        <v>32</v>
      </c>
      <c r="AF3" s="14" t="s">
        <v>33</v>
      </c>
      <c r="AG3" s="9" t="s">
        <v>34</v>
      </c>
      <c r="AH3" s="18" t="s">
        <v>35</v>
      </c>
      <c r="AI3" s="9" t="s">
        <v>36</v>
      </c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0" customFormat="1" ht="12.75">
      <c r="A4" s="6">
        <v>1</v>
      </c>
      <c r="B4" s="6">
        <v>9261</v>
      </c>
      <c r="C4" s="10" t="s">
        <v>37</v>
      </c>
      <c r="D4" s="19" t="s">
        <v>38</v>
      </c>
      <c r="E4" s="20">
        <v>37106</v>
      </c>
      <c r="F4" s="20"/>
      <c r="G4" s="21"/>
      <c r="H4" s="20"/>
      <c r="I4" s="20"/>
      <c r="J4" s="20"/>
      <c r="K4" s="20">
        <v>14933</v>
      </c>
      <c r="L4" s="20">
        <v>3780</v>
      </c>
      <c r="M4" s="20"/>
      <c r="N4" s="20"/>
      <c r="O4" s="22">
        <f aca="true" t="shared" si="0" ref="O4:O293">SUM(E4:N4)</f>
        <v>55819</v>
      </c>
      <c r="P4" s="23"/>
      <c r="Q4" s="24"/>
      <c r="R4" s="20"/>
      <c r="S4" s="20">
        <v>16921</v>
      </c>
      <c r="T4" s="20">
        <v>6905</v>
      </c>
      <c r="U4" s="24">
        <v>11029</v>
      </c>
      <c r="V4" s="24">
        <v>3637</v>
      </c>
      <c r="W4" s="24">
        <v>10254</v>
      </c>
      <c r="X4" s="24"/>
      <c r="Y4" s="24"/>
      <c r="Z4" s="22">
        <f aca="true" t="shared" si="1" ref="Z4:Z285">SUM(Q4:Y4)</f>
        <v>48746</v>
      </c>
      <c r="AA4" s="25">
        <f aca="true" t="shared" si="2" ref="AA4:AA294">+O4-Z4</f>
        <v>7073</v>
      </c>
      <c r="AC4" s="24">
        <v>446381</v>
      </c>
      <c r="AD4" s="24">
        <v>2700</v>
      </c>
      <c r="AE4" s="24">
        <v>209473</v>
      </c>
      <c r="AF4" s="24">
        <v>2400</v>
      </c>
      <c r="AG4" s="22">
        <f aca="true" t="shared" si="3" ref="AG4:AG212">SUM(AC4:AF4)</f>
        <v>660954</v>
      </c>
      <c r="AH4" s="24"/>
      <c r="AI4" s="22">
        <f aca="true" t="shared" si="4" ref="AI4:AI293">+AG4-AH4</f>
        <v>660954</v>
      </c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" customFormat="1" ht="12.75">
      <c r="A5" s="6">
        <f aca="true" t="shared" si="5" ref="A5:A293">+A4+1</f>
        <v>2</v>
      </c>
      <c r="B5" s="6">
        <v>9268</v>
      </c>
      <c r="C5" s="10" t="s">
        <v>39</v>
      </c>
      <c r="D5" s="19"/>
      <c r="E5" s="20">
        <v>100508</v>
      </c>
      <c r="F5" s="20"/>
      <c r="G5" s="20"/>
      <c r="H5" s="20"/>
      <c r="I5" s="20"/>
      <c r="J5" s="20"/>
      <c r="K5" s="20">
        <v>24729</v>
      </c>
      <c r="L5" s="20">
        <v>17284</v>
      </c>
      <c r="M5" s="20">
        <v>269</v>
      </c>
      <c r="N5" s="20">
        <v>1875</v>
      </c>
      <c r="O5" s="22">
        <f t="shared" si="0"/>
        <v>144665</v>
      </c>
      <c r="P5" s="26"/>
      <c r="Q5" s="20">
        <v>51966</v>
      </c>
      <c r="R5" s="20"/>
      <c r="S5" s="20">
        <v>10228</v>
      </c>
      <c r="T5" s="20">
        <v>18494</v>
      </c>
      <c r="U5" s="24">
        <v>14490</v>
      </c>
      <c r="V5" s="20">
        <v>13088</v>
      </c>
      <c r="W5" s="20">
        <v>14272</v>
      </c>
      <c r="X5" s="20">
        <v>179350</v>
      </c>
      <c r="Y5" s="20">
        <v>8725</v>
      </c>
      <c r="Z5" s="27">
        <f t="shared" si="1"/>
        <v>310613</v>
      </c>
      <c r="AA5" s="25">
        <f t="shared" si="2"/>
        <v>-165948</v>
      </c>
      <c r="AC5" s="24">
        <v>1480000</v>
      </c>
      <c r="AD5" s="24"/>
      <c r="AE5" s="24">
        <v>358910</v>
      </c>
      <c r="AF5" s="24">
        <v>497</v>
      </c>
      <c r="AG5" s="22">
        <f t="shared" si="3"/>
        <v>1839407</v>
      </c>
      <c r="AH5" s="24">
        <v>225</v>
      </c>
      <c r="AI5" s="22">
        <f t="shared" si="4"/>
        <v>1839182</v>
      </c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35" ht="12.75">
      <c r="A6" s="6">
        <f t="shared" si="5"/>
        <v>3</v>
      </c>
      <c r="B6" s="6">
        <v>9971</v>
      </c>
      <c r="C6" s="28" t="s">
        <v>40</v>
      </c>
      <c r="D6" s="19"/>
      <c r="E6" s="20">
        <v>85223</v>
      </c>
      <c r="F6" s="20"/>
      <c r="G6" s="20">
        <v>2370</v>
      </c>
      <c r="H6" s="20"/>
      <c r="I6" s="20"/>
      <c r="J6" s="20">
        <v>4920</v>
      </c>
      <c r="K6" s="20">
        <v>23954</v>
      </c>
      <c r="L6" s="20">
        <v>1695</v>
      </c>
      <c r="M6" s="20">
        <v>2106</v>
      </c>
      <c r="N6" s="20"/>
      <c r="O6" s="27">
        <f t="shared" si="0"/>
        <v>120268</v>
      </c>
      <c r="P6" s="29"/>
      <c r="Q6" s="20">
        <v>51142</v>
      </c>
      <c r="R6" s="20">
        <v>15000</v>
      </c>
      <c r="S6" s="20">
        <v>9233</v>
      </c>
      <c r="T6" s="20">
        <v>11411</v>
      </c>
      <c r="U6" s="20">
        <v>5164</v>
      </c>
      <c r="V6" s="20">
        <v>9797</v>
      </c>
      <c r="W6" s="20">
        <v>9050</v>
      </c>
      <c r="X6" s="20"/>
      <c r="Y6" s="20"/>
      <c r="Z6" s="27">
        <f t="shared" si="1"/>
        <v>110797</v>
      </c>
      <c r="AA6" s="30">
        <f t="shared" si="2"/>
        <v>9471</v>
      </c>
      <c r="AB6" s="10"/>
      <c r="AC6" s="24">
        <v>1824000</v>
      </c>
      <c r="AD6" s="24"/>
      <c r="AE6" s="24">
        <v>34495</v>
      </c>
      <c r="AF6" s="24">
        <v>976</v>
      </c>
      <c r="AG6" s="22">
        <f t="shared" si="3"/>
        <v>1859471</v>
      </c>
      <c r="AH6" s="24">
        <v>223183</v>
      </c>
      <c r="AI6" s="22">
        <f t="shared" si="4"/>
        <v>1636288</v>
      </c>
    </row>
    <row r="7" spans="1:35" ht="12.75">
      <c r="A7" s="6">
        <f t="shared" si="5"/>
        <v>4</v>
      </c>
      <c r="B7" s="6">
        <v>9275</v>
      </c>
      <c r="C7" s="28" t="s">
        <v>41</v>
      </c>
      <c r="D7" s="19"/>
      <c r="E7" s="20">
        <v>34570</v>
      </c>
      <c r="F7" s="20"/>
      <c r="G7" s="20"/>
      <c r="H7" s="20"/>
      <c r="I7" s="20"/>
      <c r="J7" s="20"/>
      <c r="K7" s="20">
        <v>14495</v>
      </c>
      <c r="L7" s="20">
        <v>359</v>
      </c>
      <c r="M7" s="20">
        <v>46046</v>
      </c>
      <c r="N7" s="20">
        <v>157</v>
      </c>
      <c r="O7" s="27">
        <f t="shared" si="0"/>
        <v>95627</v>
      </c>
      <c r="P7" s="29"/>
      <c r="Q7" s="20">
        <v>52535</v>
      </c>
      <c r="R7" s="20">
        <v>5255</v>
      </c>
      <c r="S7" s="20">
        <v>1320</v>
      </c>
      <c r="T7" s="20">
        <v>11478</v>
      </c>
      <c r="U7" s="24">
        <v>1326</v>
      </c>
      <c r="V7" s="20">
        <v>7458</v>
      </c>
      <c r="W7" s="20">
        <v>2000</v>
      </c>
      <c r="X7" s="20"/>
      <c r="Y7" s="20">
        <v>5415</v>
      </c>
      <c r="Z7" s="27">
        <f t="shared" si="1"/>
        <v>86787</v>
      </c>
      <c r="AA7" s="30">
        <f t="shared" si="2"/>
        <v>8840</v>
      </c>
      <c r="AB7" s="10"/>
      <c r="AC7" s="24">
        <v>2035000</v>
      </c>
      <c r="AD7" s="24"/>
      <c r="AE7" s="24">
        <v>10804</v>
      </c>
      <c r="AF7" s="24"/>
      <c r="AG7" s="22">
        <f t="shared" si="3"/>
        <v>2045804</v>
      </c>
      <c r="AH7" s="24"/>
      <c r="AI7" s="22">
        <f t="shared" si="4"/>
        <v>2045804</v>
      </c>
    </row>
    <row r="8" spans="1:35" ht="12.75">
      <c r="A8" s="6">
        <f t="shared" si="5"/>
        <v>5</v>
      </c>
      <c r="B8" s="6">
        <v>9277</v>
      </c>
      <c r="C8" s="28" t="s">
        <v>42</v>
      </c>
      <c r="D8" s="19"/>
      <c r="E8" s="20">
        <v>67889</v>
      </c>
      <c r="F8" s="20">
        <v>2201</v>
      </c>
      <c r="G8" s="20"/>
      <c r="H8" s="20"/>
      <c r="I8" s="20"/>
      <c r="J8" s="20"/>
      <c r="K8" s="20">
        <v>6654</v>
      </c>
      <c r="L8" s="20">
        <v>2028</v>
      </c>
      <c r="M8" s="20">
        <v>12281</v>
      </c>
      <c r="N8" s="20"/>
      <c r="O8" s="27">
        <f t="shared" si="0"/>
        <v>91053</v>
      </c>
      <c r="P8" s="29"/>
      <c r="Q8" s="20">
        <v>52856</v>
      </c>
      <c r="R8" s="20"/>
      <c r="S8" s="20">
        <v>1740</v>
      </c>
      <c r="T8" s="20">
        <v>23744</v>
      </c>
      <c r="U8" s="24">
        <v>6386</v>
      </c>
      <c r="V8" s="20">
        <v>9472</v>
      </c>
      <c r="W8" s="20">
        <v>4166</v>
      </c>
      <c r="X8" s="20"/>
      <c r="Y8" s="20"/>
      <c r="Z8" s="27">
        <f t="shared" si="1"/>
        <v>98364</v>
      </c>
      <c r="AA8" s="30">
        <f t="shared" si="2"/>
        <v>-7311</v>
      </c>
      <c r="AB8" s="10"/>
      <c r="AC8" s="24">
        <v>2125000</v>
      </c>
      <c r="AD8" s="24">
        <v>134518</v>
      </c>
      <c r="AE8" s="24">
        <v>38310</v>
      </c>
      <c r="AF8" s="24"/>
      <c r="AG8" s="22">
        <f t="shared" si="3"/>
        <v>2297828</v>
      </c>
      <c r="AH8" s="24"/>
      <c r="AI8" s="22">
        <f t="shared" si="4"/>
        <v>2297828</v>
      </c>
    </row>
    <row r="9" spans="1:35" ht="12.75">
      <c r="A9" s="6">
        <f t="shared" si="5"/>
        <v>6</v>
      </c>
      <c r="B9" s="6">
        <v>9279</v>
      </c>
      <c r="C9" s="28" t="s">
        <v>43</v>
      </c>
      <c r="D9" s="19"/>
      <c r="E9" s="20">
        <v>142608</v>
      </c>
      <c r="F9" s="20">
        <v>770</v>
      </c>
      <c r="G9" s="20">
        <v>773</v>
      </c>
      <c r="H9" s="20"/>
      <c r="I9" s="20"/>
      <c r="J9" s="20"/>
      <c r="K9" s="20">
        <v>18996</v>
      </c>
      <c r="L9" s="20">
        <v>14798</v>
      </c>
      <c r="M9" s="20"/>
      <c r="N9" s="20">
        <v>229</v>
      </c>
      <c r="O9" s="27">
        <f t="shared" si="0"/>
        <v>178174</v>
      </c>
      <c r="P9" s="29"/>
      <c r="Q9" s="20">
        <v>60798</v>
      </c>
      <c r="R9" s="20">
        <v>8184</v>
      </c>
      <c r="S9" s="20">
        <v>9191</v>
      </c>
      <c r="T9" s="20">
        <v>32352</v>
      </c>
      <c r="U9" s="24">
        <v>55902</v>
      </c>
      <c r="V9" s="20">
        <v>14295</v>
      </c>
      <c r="W9" s="20">
        <v>6212</v>
      </c>
      <c r="X9" s="20"/>
      <c r="Y9" s="20"/>
      <c r="Z9" s="27">
        <f t="shared" si="1"/>
        <v>186934</v>
      </c>
      <c r="AA9" s="30">
        <f t="shared" si="2"/>
        <v>-8760</v>
      </c>
      <c r="AB9" s="10"/>
      <c r="AC9" s="24">
        <v>2775000</v>
      </c>
      <c r="AD9" s="24"/>
      <c r="AE9" s="24">
        <v>330128</v>
      </c>
      <c r="AF9" s="24">
        <v>362</v>
      </c>
      <c r="AG9" s="22">
        <f t="shared" si="3"/>
        <v>3105490</v>
      </c>
      <c r="AH9" s="24"/>
      <c r="AI9" s="22">
        <f t="shared" si="4"/>
        <v>3105490</v>
      </c>
    </row>
    <row r="10" spans="1:35" ht="12.75">
      <c r="A10" s="6">
        <f t="shared" si="5"/>
        <v>7</v>
      </c>
      <c r="B10" s="6">
        <v>9280</v>
      </c>
      <c r="C10" s="28" t="s">
        <v>44</v>
      </c>
      <c r="D10" s="19"/>
      <c r="E10" s="20">
        <v>125876</v>
      </c>
      <c r="F10" s="20"/>
      <c r="G10" s="20">
        <v>28356</v>
      </c>
      <c r="H10" s="20"/>
      <c r="I10" s="20"/>
      <c r="J10" s="20">
        <v>15436</v>
      </c>
      <c r="K10" s="20">
        <v>18518</v>
      </c>
      <c r="L10" s="20">
        <v>3021</v>
      </c>
      <c r="M10" s="20"/>
      <c r="N10" s="20"/>
      <c r="O10" s="27">
        <f t="shared" si="0"/>
        <v>191207</v>
      </c>
      <c r="P10" s="29"/>
      <c r="Q10" s="20">
        <v>54037</v>
      </c>
      <c r="R10" s="20"/>
      <c r="S10" s="20">
        <v>32903</v>
      </c>
      <c r="T10" s="20">
        <v>33256</v>
      </c>
      <c r="U10" s="24">
        <v>14331</v>
      </c>
      <c r="V10" s="20">
        <v>11581</v>
      </c>
      <c r="W10" s="20">
        <v>35085</v>
      </c>
      <c r="X10" s="20"/>
      <c r="Y10" s="20"/>
      <c r="Z10" s="27">
        <f t="shared" si="1"/>
        <v>181193</v>
      </c>
      <c r="AA10" s="30">
        <f t="shared" si="2"/>
        <v>10014</v>
      </c>
      <c r="AB10" s="10"/>
      <c r="AC10" s="24">
        <v>2350000</v>
      </c>
      <c r="AD10" s="24">
        <v>84843</v>
      </c>
      <c r="AE10" s="24">
        <v>100600</v>
      </c>
      <c r="AF10" s="24">
        <v>1739</v>
      </c>
      <c r="AG10" s="22">
        <f t="shared" si="3"/>
        <v>2537182</v>
      </c>
      <c r="AH10" s="24">
        <v>3756</v>
      </c>
      <c r="AI10" s="22">
        <f t="shared" si="4"/>
        <v>2533426</v>
      </c>
    </row>
    <row r="11" spans="1:35" ht="12.75">
      <c r="A11" s="6">
        <f t="shared" si="5"/>
        <v>8</v>
      </c>
      <c r="B11" s="6">
        <v>15473</v>
      </c>
      <c r="C11" s="28" t="s">
        <v>45</v>
      </c>
      <c r="D11" s="19" t="s">
        <v>38</v>
      </c>
      <c r="E11" s="20">
        <v>89273</v>
      </c>
      <c r="F11" s="20"/>
      <c r="G11" s="20"/>
      <c r="H11" s="20"/>
      <c r="I11" s="20"/>
      <c r="J11" s="20"/>
      <c r="K11" s="20"/>
      <c r="L11" s="20">
        <v>9081</v>
      </c>
      <c r="M11" s="20"/>
      <c r="N11" s="20"/>
      <c r="O11" s="27">
        <f t="shared" si="0"/>
        <v>98354</v>
      </c>
      <c r="P11" s="29"/>
      <c r="Q11" s="20">
        <v>46682</v>
      </c>
      <c r="R11" s="20"/>
      <c r="S11" s="20"/>
      <c r="T11" s="20">
        <v>10200</v>
      </c>
      <c r="U11" s="24">
        <v>19903</v>
      </c>
      <c r="V11" s="20"/>
      <c r="W11" s="20">
        <v>4300</v>
      </c>
      <c r="X11" s="20"/>
      <c r="Y11" s="20">
        <v>3003</v>
      </c>
      <c r="Z11" s="27">
        <f t="shared" si="1"/>
        <v>84088</v>
      </c>
      <c r="AA11" s="30">
        <f t="shared" si="2"/>
        <v>14266</v>
      </c>
      <c r="AB11" s="10"/>
      <c r="AC11" s="24"/>
      <c r="AD11" s="24">
        <v>10133</v>
      </c>
      <c r="AE11" s="24">
        <v>106097</v>
      </c>
      <c r="AF11" s="24">
        <v>546</v>
      </c>
      <c r="AG11" s="22">
        <f t="shared" si="3"/>
        <v>116776</v>
      </c>
      <c r="AH11" s="24">
        <v>106677</v>
      </c>
      <c r="AI11" s="22">
        <f t="shared" si="4"/>
        <v>10099</v>
      </c>
    </row>
    <row r="12" spans="1:35" ht="12.75">
      <c r="A12" s="6">
        <f t="shared" si="5"/>
        <v>9</v>
      </c>
      <c r="B12" s="6">
        <v>9797</v>
      </c>
      <c r="C12" s="28" t="s">
        <v>46</v>
      </c>
      <c r="D12" s="19"/>
      <c r="E12" s="20">
        <v>36470</v>
      </c>
      <c r="F12" s="20"/>
      <c r="G12" s="20"/>
      <c r="H12" s="20"/>
      <c r="I12" s="20"/>
      <c r="J12" s="20"/>
      <c r="K12" s="20">
        <v>660</v>
      </c>
      <c r="L12" s="20">
        <v>13118</v>
      </c>
      <c r="M12" s="20"/>
      <c r="N12" s="20">
        <v>1430</v>
      </c>
      <c r="O12" s="27">
        <f t="shared" si="0"/>
        <v>51678</v>
      </c>
      <c r="P12" s="29"/>
      <c r="Q12" s="20">
        <v>7220</v>
      </c>
      <c r="R12" s="20"/>
      <c r="S12" s="20">
        <v>4208</v>
      </c>
      <c r="T12" s="20">
        <v>10647</v>
      </c>
      <c r="U12" s="24">
        <v>2545</v>
      </c>
      <c r="V12" s="20">
        <v>12520</v>
      </c>
      <c r="W12" s="20">
        <v>8500</v>
      </c>
      <c r="X12" s="20"/>
      <c r="Y12" s="20">
        <v>1920</v>
      </c>
      <c r="Z12" s="27">
        <f t="shared" si="1"/>
        <v>47560</v>
      </c>
      <c r="AA12" s="30">
        <f t="shared" si="2"/>
        <v>4118</v>
      </c>
      <c r="AB12" s="10"/>
      <c r="AC12" s="24">
        <v>1592000</v>
      </c>
      <c r="AD12" s="24">
        <v>20000</v>
      </c>
      <c r="AE12" s="24">
        <v>218281</v>
      </c>
      <c r="AF12" s="24"/>
      <c r="AG12" s="22">
        <f t="shared" si="3"/>
        <v>1830281</v>
      </c>
      <c r="AH12" s="24">
        <v>1528</v>
      </c>
      <c r="AI12" s="22">
        <f t="shared" si="4"/>
        <v>1828753</v>
      </c>
    </row>
    <row r="13" spans="1:35" ht="12.75">
      <c r="A13" s="6">
        <f t="shared" si="5"/>
        <v>10</v>
      </c>
      <c r="B13" s="6">
        <v>9281</v>
      </c>
      <c r="C13" s="28" t="s">
        <v>47</v>
      </c>
      <c r="D13" s="19"/>
      <c r="E13" s="20">
        <v>103033</v>
      </c>
      <c r="F13" s="20"/>
      <c r="G13" s="20">
        <v>306</v>
      </c>
      <c r="H13" s="20"/>
      <c r="I13" s="20">
        <v>6697</v>
      </c>
      <c r="J13" s="20">
        <v>250</v>
      </c>
      <c r="K13" s="20">
        <v>54737</v>
      </c>
      <c r="L13" s="20">
        <v>2149</v>
      </c>
      <c r="M13" s="20">
        <v>8788</v>
      </c>
      <c r="N13" s="20">
        <v>10835</v>
      </c>
      <c r="O13" s="27">
        <f t="shared" si="0"/>
        <v>186795</v>
      </c>
      <c r="P13" s="29"/>
      <c r="Q13" s="20">
        <v>56724</v>
      </c>
      <c r="R13" s="20">
        <v>23400</v>
      </c>
      <c r="S13" s="20">
        <v>7370</v>
      </c>
      <c r="T13" s="20">
        <v>25379</v>
      </c>
      <c r="U13" s="24">
        <v>11020</v>
      </c>
      <c r="V13" s="20">
        <v>11693</v>
      </c>
      <c r="W13" s="20">
        <v>29554</v>
      </c>
      <c r="X13" s="20"/>
      <c r="Y13" s="20">
        <v>16000</v>
      </c>
      <c r="Z13" s="27">
        <f t="shared" si="1"/>
        <v>181140</v>
      </c>
      <c r="AA13" s="30">
        <f t="shared" si="2"/>
        <v>5655</v>
      </c>
      <c r="AB13" s="10"/>
      <c r="AC13" s="24">
        <v>1250000</v>
      </c>
      <c r="AD13" s="24">
        <v>14386</v>
      </c>
      <c r="AE13" s="24">
        <v>76387</v>
      </c>
      <c r="AF13" s="24"/>
      <c r="AG13" s="22">
        <f t="shared" si="3"/>
        <v>1340773</v>
      </c>
      <c r="AH13" s="24">
        <v>43755</v>
      </c>
      <c r="AI13" s="22">
        <f t="shared" si="4"/>
        <v>1297018</v>
      </c>
    </row>
    <row r="14" spans="1:35" ht="12.75">
      <c r="A14" s="6">
        <f t="shared" si="5"/>
        <v>11</v>
      </c>
      <c r="B14" s="6">
        <v>9285</v>
      </c>
      <c r="C14" s="28" t="s">
        <v>48</v>
      </c>
      <c r="D14" s="19"/>
      <c r="E14" s="20">
        <v>95537</v>
      </c>
      <c r="F14" s="20">
        <v>2481</v>
      </c>
      <c r="G14" s="20">
        <v>281</v>
      </c>
      <c r="H14" s="20"/>
      <c r="I14" s="20">
        <v>7913</v>
      </c>
      <c r="J14" s="20"/>
      <c r="K14" s="20">
        <v>8740</v>
      </c>
      <c r="L14" s="20">
        <v>3234</v>
      </c>
      <c r="M14" s="20">
        <v>11508</v>
      </c>
      <c r="N14" s="20">
        <v>870</v>
      </c>
      <c r="O14" s="27">
        <f t="shared" si="0"/>
        <v>130564</v>
      </c>
      <c r="P14" s="29"/>
      <c r="Q14" s="20">
        <v>60875</v>
      </c>
      <c r="R14" s="20"/>
      <c r="S14" s="20">
        <v>9559</v>
      </c>
      <c r="T14" s="20">
        <v>27699</v>
      </c>
      <c r="U14" s="24">
        <v>8928</v>
      </c>
      <c r="V14" s="20">
        <v>14010</v>
      </c>
      <c r="W14" s="20">
        <v>2164</v>
      </c>
      <c r="X14" s="20"/>
      <c r="Y14" s="20">
        <v>1879</v>
      </c>
      <c r="Z14" s="27">
        <f t="shared" si="1"/>
        <v>125114</v>
      </c>
      <c r="AA14" s="30">
        <f t="shared" si="2"/>
        <v>5450</v>
      </c>
      <c r="AB14" s="10"/>
      <c r="AC14" s="24">
        <v>1043083</v>
      </c>
      <c r="AD14" s="24">
        <v>11358</v>
      </c>
      <c r="AE14" s="24">
        <v>100171</v>
      </c>
      <c r="AF14" s="24">
        <v>2861</v>
      </c>
      <c r="AG14" s="22">
        <f t="shared" si="3"/>
        <v>1157473</v>
      </c>
      <c r="AH14" s="24">
        <v>2822</v>
      </c>
      <c r="AI14" s="22">
        <f t="shared" si="4"/>
        <v>1154651</v>
      </c>
    </row>
    <row r="15" spans="1:35" ht="12.75">
      <c r="A15" s="6">
        <f t="shared" si="5"/>
        <v>12</v>
      </c>
      <c r="B15" s="6">
        <v>9282</v>
      </c>
      <c r="C15" s="28" t="s">
        <v>49</v>
      </c>
      <c r="D15" s="19"/>
      <c r="E15" s="20">
        <v>218480</v>
      </c>
      <c r="F15" s="20"/>
      <c r="G15" s="20">
        <v>33736</v>
      </c>
      <c r="H15" s="20">
        <v>1080</v>
      </c>
      <c r="I15" s="20"/>
      <c r="J15" s="20"/>
      <c r="K15" s="20">
        <v>2103</v>
      </c>
      <c r="L15" s="20">
        <v>19063</v>
      </c>
      <c r="M15" s="20">
        <v>1803</v>
      </c>
      <c r="N15" s="20">
        <v>2045</v>
      </c>
      <c r="O15" s="27">
        <f t="shared" si="0"/>
        <v>278310</v>
      </c>
      <c r="P15" s="29"/>
      <c r="Q15" s="20">
        <v>52897</v>
      </c>
      <c r="R15" s="20">
        <v>15600</v>
      </c>
      <c r="S15" s="20">
        <v>136245</v>
      </c>
      <c r="T15" s="20">
        <v>14772</v>
      </c>
      <c r="U15" s="24">
        <v>26440</v>
      </c>
      <c r="V15" s="20">
        <v>20340</v>
      </c>
      <c r="W15" s="20">
        <v>45240</v>
      </c>
      <c r="X15" s="20"/>
      <c r="Y15" s="20">
        <v>3656</v>
      </c>
      <c r="Z15" s="27">
        <f t="shared" si="1"/>
        <v>315190</v>
      </c>
      <c r="AA15" s="30">
        <f t="shared" si="2"/>
        <v>-36880</v>
      </c>
      <c r="AB15" s="10"/>
      <c r="AC15" s="24">
        <v>770000</v>
      </c>
      <c r="AD15" s="24">
        <v>22979</v>
      </c>
      <c r="AE15" s="24">
        <v>379029</v>
      </c>
      <c r="AF15" s="24"/>
      <c r="AG15" s="22">
        <f t="shared" si="3"/>
        <v>1172008</v>
      </c>
      <c r="AH15" s="24">
        <v>1721</v>
      </c>
      <c r="AI15" s="22">
        <f t="shared" si="4"/>
        <v>1170287</v>
      </c>
    </row>
    <row r="16" spans="1:35" ht="12.75">
      <c r="A16" s="6">
        <f t="shared" si="5"/>
        <v>13</v>
      </c>
      <c r="B16" s="6">
        <v>9283</v>
      </c>
      <c r="C16" s="28" t="s">
        <v>50</v>
      </c>
      <c r="D16" s="19"/>
      <c r="E16" s="20">
        <v>86183</v>
      </c>
      <c r="F16" s="20"/>
      <c r="G16" s="20">
        <v>1092</v>
      </c>
      <c r="H16" s="20"/>
      <c r="I16" s="20">
        <v>9000</v>
      </c>
      <c r="J16" s="20">
        <v>1500</v>
      </c>
      <c r="K16" s="20">
        <v>26789</v>
      </c>
      <c r="L16" s="20">
        <v>5624</v>
      </c>
      <c r="M16" s="20">
        <v>8401</v>
      </c>
      <c r="N16" s="20">
        <v>1217</v>
      </c>
      <c r="O16" s="27">
        <f t="shared" si="0"/>
        <v>139806</v>
      </c>
      <c r="P16" s="29"/>
      <c r="Q16" s="20">
        <v>61072</v>
      </c>
      <c r="R16" s="20"/>
      <c r="S16" s="20">
        <v>17116</v>
      </c>
      <c r="T16" s="20">
        <v>27610</v>
      </c>
      <c r="U16" s="24">
        <v>11328</v>
      </c>
      <c r="V16" s="24">
        <v>16433</v>
      </c>
      <c r="W16" s="24">
        <v>1092</v>
      </c>
      <c r="X16" s="24"/>
      <c r="Y16" s="24">
        <v>724</v>
      </c>
      <c r="Z16" s="27">
        <f t="shared" si="1"/>
        <v>135375</v>
      </c>
      <c r="AA16" s="30">
        <f t="shared" si="2"/>
        <v>4431</v>
      </c>
      <c r="AB16" s="10"/>
      <c r="AC16" s="24">
        <v>3640000</v>
      </c>
      <c r="AD16" s="24"/>
      <c r="AE16" s="24">
        <v>151552</v>
      </c>
      <c r="AF16" s="24">
        <v>-17143</v>
      </c>
      <c r="AG16" s="22">
        <f t="shared" si="3"/>
        <v>3774409</v>
      </c>
      <c r="AH16" s="24"/>
      <c r="AI16" s="22">
        <f t="shared" si="4"/>
        <v>3774409</v>
      </c>
    </row>
    <row r="17" spans="1:35" ht="12.75">
      <c r="A17" s="6">
        <f t="shared" si="5"/>
        <v>14</v>
      </c>
      <c r="B17" s="6">
        <v>9284</v>
      </c>
      <c r="C17" s="28" t="s">
        <v>51</v>
      </c>
      <c r="D17" s="19"/>
      <c r="E17" s="20">
        <v>53621</v>
      </c>
      <c r="F17" s="20"/>
      <c r="G17" s="20">
        <v>2565</v>
      </c>
      <c r="H17" s="20"/>
      <c r="I17" s="20"/>
      <c r="J17" s="20">
        <v>10000</v>
      </c>
      <c r="K17" s="20">
        <v>20211</v>
      </c>
      <c r="L17" s="20">
        <v>27344</v>
      </c>
      <c r="M17" s="20">
        <v>6338</v>
      </c>
      <c r="N17" s="20">
        <v>1480</v>
      </c>
      <c r="O17" s="27">
        <f t="shared" si="0"/>
        <v>121559</v>
      </c>
      <c r="P17" s="29"/>
      <c r="Q17" s="20">
        <v>62850</v>
      </c>
      <c r="R17" s="20">
        <v>21060</v>
      </c>
      <c r="S17" s="20"/>
      <c r="T17" s="20">
        <v>15512</v>
      </c>
      <c r="U17" s="24">
        <v>9329</v>
      </c>
      <c r="V17" s="20">
        <v>9326</v>
      </c>
      <c r="W17" s="20">
        <v>3626</v>
      </c>
      <c r="X17" s="20"/>
      <c r="Y17" s="20">
        <v>2325</v>
      </c>
      <c r="Z17" s="27">
        <f t="shared" si="1"/>
        <v>124028</v>
      </c>
      <c r="AA17" s="30">
        <f t="shared" si="2"/>
        <v>-2469</v>
      </c>
      <c r="AB17" s="10"/>
      <c r="AC17" s="24">
        <v>930300</v>
      </c>
      <c r="AD17" s="24">
        <v>51065</v>
      </c>
      <c r="AE17" s="24">
        <v>544160</v>
      </c>
      <c r="AF17" s="24">
        <v>-70</v>
      </c>
      <c r="AG17" s="22">
        <f t="shared" si="3"/>
        <v>1525455</v>
      </c>
      <c r="AH17" s="24">
        <v>9213</v>
      </c>
      <c r="AI17" s="22">
        <f t="shared" si="4"/>
        <v>1516242</v>
      </c>
    </row>
    <row r="18" spans="1:35" ht="12.75">
      <c r="A18" s="6">
        <f t="shared" si="5"/>
        <v>15</v>
      </c>
      <c r="B18" s="6">
        <v>9286</v>
      </c>
      <c r="C18" s="28" t="s">
        <v>52</v>
      </c>
      <c r="D18" s="19"/>
      <c r="E18" s="20">
        <v>113089</v>
      </c>
      <c r="F18" s="20">
        <v>1048</v>
      </c>
      <c r="G18" s="20">
        <v>9888</v>
      </c>
      <c r="H18" s="20"/>
      <c r="I18" s="20">
        <v>4583</v>
      </c>
      <c r="J18" s="20">
        <v>17730</v>
      </c>
      <c r="K18" s="20">
        <v>101986</v>
      </c>
      <c r="L18" s="20">
        <v>6528</v>
      </c>
      <c r="M18" s="20">
        <v>17830</v>
      </c>
      <c r="N18" s="20">
        <v>10</v>
      </c>
      <c r="O18" s="27">
        <f t="shared" si="0"/>
        <v>272692</v>
      </c>
      <c r="P18" s="29"/>
      <c r="Q18" s="20">
        <v>83377</v>
      </c>
      <c r="R18" s="20">
        <v>28400</v>
      </c>
      <c r="S18" s="20">
        <v>30727</v>
      </c>
      <c r="T18" s="20">
        <v>57642</v>
      </c>
      <c r="U18" s="24">
        <v>18213</v>
      </c>
      <c r="V18" s="20">
        <v>18321</v>
      </c>
      <c r="W18" s="20">
        <v>9768</v>
      </c>
      <c r="X18" s="20"/>
      <c r="Y18" s="20"/>
      <c r="Z18" s="27">
        <f t="shared" si="1"/>
        <v>246448</v>
      </c>
      <c r="AA18" s="30">
        <f t="shared" si="2"/>
        <v>26244</v>
      </c>
      <c r="AB18" s="10"/>
      <c r="AC18" s="24">
        <v>4375000</v>
      </c>
      <c r="AD18" s="24"/>
      <c r="AE18" s="24">
        <v>168406</v>
      </c>
      <c r="AF18" s="24">
        <v>936</v>
      </c>
      <c r="AG18" s="22">
        <f t="shared" si="3"/>
        <v>4544342</v>
      </c>
      <c r="AH18" s="24">
        <v>4541535</v>
      </c>
      <c r="AI18" s="22">
        <f t="shared" si="4"/>
        <v>2807</v>
      </c>
    </row>
    <row r="19" spans="1:35" ht="12.75">
      <c r="A19" s="6">
        <f t="shared" si="5"/>
        <v>16</v>
      </c>
      <c r="B19" s="6">
        <v>9295</v>
      </c>
      <c r="C19" s="31" t="s">
        <v>53</v>
      </c>
      <c r="D19" s="19"/>
      <c r="E19" s="21">
        <v>106598</v>
      </c>
      <c r="F19" s="21"/>
      <c r="G19" s="21"/>
      <c r="H19" s="21"/>
      <c r="I19" s="21"/>
      <c r="J19" s="21"/>
      <c r="K19" s="21"/>
      <c r="L19" s="21">
        <v>32050</v>
      </c>
      <c r="M19" s="21">
        <v>7171</v>
      </c>
      <c r="N19" s="21"/>
      <c r="O19" s="27">
        <f t="shared" si="0"/>
        <v>145819</v>
      </c>
      <c r="P19" s="29"/>
      <c r="Q19" s="24">
        <v>24025</v>
      </c>
      <c r="R19" s="24">
        <v>2528</v>
      </c>
      <c r="S19" s="24">
        <v>11783</v>
      </c>
      <c r="T19" s="24">
        <v>16339</v>
      </c>
      <c r="U19" s="24">
        <v>42399</v>
      </c>
      <c r="V19" s="24">
        <v>13107</v>
      </c>
      <c r="W19" s="24">
        <v>-447</v>
      </c>
      <c r="X19" s="24"/>
      <c r="Y19" s="24"/>
      <c r="Z19" s="22">
        <f t="shared" si="1"/>
        <v>109734</v>
      </c>
      <c r="AA19" s="30">
        <f t="shared" si="2"/>
        <v>36085</v>
      </c>
      <c r="AB19" s="23"/>
      <c r="AC19" s="24">
        <v>2391067</v>
      </c>
      <c r="AD19" s="24"/>
      <c r="AE19" s="24">
        <v>662881</v>
      </c>
      <c r="AF19" s="24"/>
      <c r="AG19" s="22">
        <f t="shared" si="3"/>
        <v>3053948</v>
      </c>
      <c r="AH19" s="24">
        <v>28030</v>
      </c>
      <c r="AI19" s="22">
        <f t="shared" si="4"/>
        <v>3025918</v>
      </c>
    </row>
    <row r="20" spans="1:35" ht="12.75">
      <c r="A20" s="6">
        <f t="shared" si="5"/>
        <v>17</v>
      </c>
      <c r="B20" s="32">
        <v>9733</v>
      </c>
      <c r="C20" s="31" t="s">
        <v>54</v>
      </c>
      <c r="D20" s="19" t="s">
        <v>38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27">
        <f t="shared" si="0"/>
        <v>0</v>
      </c>
      <c r="P20" s="29"/>
      <c r="Q20" s="20"/>
      <c r="R20" s="20"/>
      <c r="S20" s="20"/>
      <c r="T20" s="20"/>
      <c r="U20" s="20"/>
      <c r="V20" s="20"/>
      <c r="W20" s="20"/>
      <c r="X20" s="20"/>
      <c r="Y20" s="20"/>
      <c r="Z20" s="22">
        <f t="shared" si="1"/>
        <v>0</v>
      </c>
      <c r="AA20" s="30">
        <f t="shared" si="2"/>
        <v>0</v>
      </c>
      <c r="AB20" s="23"/>
      <c r="AC20" s="24"/>
      <c r="AD20" s="24"/>
      <c r="AE20" s="24"/>
      <c r="AF20" s="24"/>
      <c r="AG20" s="22">
        <f t="shared" si="3"/>
        <v>0</v>
      </c>
      <c r="AH20" s="24"/>
      <c r="AI20" s="22">
        <f t="shared" si="4"/>
        <v>0</v>
      </c>
    </row>
    <row r="21" spans="1:35" ht="12.75">
      <c r="A21" s="6">
        <f t="shared" si="5"/>
        <v>18</v>
      </c>
      <c r="B21" s="32">
        <v>4995</v>
      </c>
      <c r="C21" s="31" t="s">
        <v>55</v>
      </c>
      <c r="D21" s="19"/>
      <c r="E21" s="33">
        <v>388302</v>
      </c>
      <c r="F21" s="33"/>
      <c r="G21" s="33">
        <v>5599</v>
      </c>
      <c r="H21" s="33"/>
      <c r="I21" s="33"/>
      <c r="J21" s="33"/>
      <c r="K21" s="33"/>
      <c r="L21" s="33"/>
      <c r="M21" s="33"/>
      <c r="N21" s="33"/>
      <c r="O21" s="27">
        <f t="shared" si="0"/>
        <v>393901</v>
      </c>
      <c r="P21" s="29"/>
      <c r="Q21" s="20">
        <v>92400</v>
      </c>
      <c r="R21" s="20">
        <v>25624</v>
      </c>
      <c r="S21" s="20">
        <v>47791</v>
      </c>
      <c r="T21" s="20">
        <v>77741</v>
      </c>
      <c r="U21" s="20">
        <v>35143</v>
      </c>
      <c r="V21" s="20">
        <v>2541</v>
      </c>
      <c r="W21" s="20">
        <v>46571</v>
      </c>
      <c r="X21" s="20"/>
      <c r="Y21" s="20">
        <v>6479</v>
      </c>
      <c r="Z21" s="22">
        <f t="shared" si="1"/>
        <v>334290</v>
      </c>
      <c r="AA21" s="30">
        <f t="shared" si="2"/>
        <v>59611</v>
      </c>
      <c r="AB21" s="23"/>
      <c r="AC21" s="24">
        <v>1300000</v>
      </c>
      <c r="AD21" s="24">
        <v>200000</v>
      </c>
      <c r="AE21" s="24">
        <v>10000</v>
      </c>
      <c r="AF21" s="24"/>
      <c r="AG21" s="22">
        <f t="shared" si="3"/>
        <v>1510000</v>
      </c>
      <c r="AH21" s="24">
        <v>515000</v>
      </c>
      <c r="AI21" s="22">
        <f t="shared" si="4"/>
        <v>995000</v>
      </c>
    </row>
    <row r="22" spans="1:35" ht="12.75">
      <c r="A22" s="6">
        <f t="shared" si="5"/>
        <v>19</v>
      </c>
      <c r="B22" s="6">
        <v>9289</v>
      </c>
      <c r="C22" s="31" t="s">
        <v>56</v>
      </c>
      <c r="D22" s="19"/>
      <c r="E22" s="33">
        <v>71858</v>
      </c>
      <c r="F22" s="33"/>
      <c r="G22" s="33">
        <v>6074</v>
      </c>
      <c r="H22" s="33"/>
      <c r="I22" s="33"/>
      <c r="J22" s="33"/>
      <c r="K22" s="33">
        <v>120120</v>
      </c>
      <c r="L22" s="33">
        <v>54509</v>
      </c>
      <c r="M22" s="33">
        <v>14389</v>
      </c>
      <c r="N22" s="33">
        <v>28850</v>
      </c>
      <c r="O22" s="27">
        <f t="shared" si="0"/>
        <v>295800</v>
      </c>
      <c r="P22" s="29"/>
      <c r="Q22" s="20">
        <v>63348</v>
      </c>
      <c r="R22" s="20"/>
      <c r="S22" s="20">
        <v>61195</v>
      </c>
      <c r="T22" s="20">
        <v>105380</v>
      </c>
      <c r="U22" s="24">
        <v>17605</v>
      </c>
      <c r="V22" s="20">
        <v>29386</v>
      </c>
      <c r="W22" s="20">
        <v>23542</v>
      </c>
      <c r="X22" s="20"/>
      <c r="Y22" s="20">
        <v>815</v>
      </c>
      <c r="Z22" s="22">
        <f t="shared" si="1"/>
        <v>301271</v>
      </c>
      <c r="AA22" s="30">
        <f t="shared" si="2"/>
        <v>-5471</v>
      </c>
      <c r="AB22" s="23"/>
      <c r="AC22" s="24">
        <v>6293465</v>
      </c>
      <c r="AD22" s="24">
        <v>189568</v>
      </c>
      <c r="AE22" s="24">
        <v>1172038</v>
      </c>
      <c r="AF22" s="24">
        <v>74</v>
      </c>
      <c r="AG22" s="22">
        <f t="shared" si="3"/>
        <v>7655145</v>
      </c>
      <c r="AH22" s="24">
        <v>3231</v>
      </c>
      <c r="AI22" s="22">
        <f t="shared" si="4"/>
        <v>7651914</v>
      </c>
    </row>
    <row r="23" spans="1:35" ht="12.75">
      <c r="A23" s="6">
        <f t="shared" si="5"/>
        <v>20</v>
      </c>
      <c r="B23" s="6">
        <v>9319</v>
      </c>
      <c r="C23" s="31" t="s">
        <v>57</v>
      </c>
      <c r="D23" s="19" t="s">
        <v>38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7">
        <f t="shared" si="0"/>
        <v>0</v>
      </c>
      <c r="P23" s="29"/>
      <c r="Q23" s="20"/>
      <c r="R23" s="20"/>
      <c r="S23" s="20"/>
      <c r="T23" s="20"/>
      <c r="U23" s="20"/>
      <c r="V23" s="20"/>
      <c r="W23" s="20"/>
      <c r="X23" s="20"/>
      <c r="Y23" s="20"/>
      <c r="Z23" s="27">
        <f t="shared" si="1"/>
        <v>0</v>
      </c>
      <c r="AA23" s="30">
        <f t="shared" si="2"/>
        <v>0</v>
      </c>
      <c r="AB23" s="23"/>
      <c r="AC23" s="24"/>
      <c r="AD23" s="24"/>
      <c r="AE23" s="24"/>
      <c r="AF23" s="24"/>
      <c r="AG23" s="22">
        <f t="shared" si="3"/>
        <v>0</v>
      </c>
      <c r="AH23" s="24"/>
      <c r="AI23" s="22">
        <f t="shared" si="4"/>
        <v>0</v>
      </c>
    </row>
    <row r="24" spans="1:35" ht="12.75">
      <c r="A24" s="6">
        <f t="shared" si="5"/>
        <v>21</v>
      </c>
      <c r="B24" s="6">
        <v>9288</v>
      </c>
      <c r="C24" s="31" t="s">
        <v>58</v>
      </c>
      <c r="D24" s="19"/>
      <c r="E24" s="33">
        <v>198227</v>
      </c>
      <c r="F24" s="33"/>
      <c r="G24" s="33"/>
      <c r="H24" s="33"/>
      <c r="I24" s="33"/>
      <c r="J24" s="33"/>
      <c r="K24" s="33">
        <v>47127</v>
      </c>
      <c r="L24" s="33">
        <v>13814</v>
      </c>
      <c r="M24" s="33">
        <v>480</v>
      </c>
      <c r="N24" s="33">
        <v>644</v>
      </c>
      <c r="O24" s="27">
        <f t="shared" si="0"/>
        <v>260292</v>
      </c>
      <c r="P24" s="29"/>
      <c r="Q24" s="20">
        <v>125593</v>
      </c>
      <c r="R24" s="20">
        <v>41600</v>
      </c>
      <c r="S24" s="20">
        <v>12904</v>
      </c>
      <c r="T24" s="20">
        <v>40498</v>
      </c>
      <c r="U24" s="24">
        <v>27419</v>
      </c>
      <c r="V24" s="20">
        <v>19352</v>
      </c>
      <c r="W24" s="20"/>
      <c r="X24" s="20"/>
      <c r="Y24" s="20">
        <v>22398</v>
      </c>
      <c r="Z24" s="22">
        <f t="shared" si="1"/>
        <v>289764</v>
      </c>
      <c r="AA24" s="30">
        <f t="shared" si="2"/>
        <v>-29472</v>
      </c>
      <c r="AB24" s="23"/>
      <c r="AC24" s="24">
        <v>3330000</v>
      </c>
      <c r="AD24" s="24"/>
      <c r="AE24" s="24">
        <v>193010</v>
      </c>
      <c r="AF24" s="24"/>
      <c r="AG24" s="22">
        <f t="shared" si="3"/>
        <v>3523010</v>
      </c>
      <c r="AH24" s="24">
        <v>-1514</v>
      </c>
      <c r="AI24" s="22">
        <f t="shared" si="4"/>
        <v>3524524</v>
      </c>
    </row>
    <row r="25" spans="1:35" ht="12.75">
      <c r="A25" s="6">
        <f t="shared" si="5"/>
        <v>22</v>
      </c>
      <c r="B25" s="32">
        <v>9290</v>
      </c>
      <c r="C25" s="31" t="s">
        <v>59</v>
      </c>
      <c r="D25" s="19"/>
      <c r="E25" s="33">
        <v>2722</v>
      </c>
      <c r="F25" s="33">
        <v>96</v>
      </c>
      <c r="G25" s="33"/>
      <c r="H25" s="33"/>
      <c r="I25" s="33"/>
      <c r="J25" s="33"/>
      <c r="K25" s="33"/>
      <c r="L25" s="33">
        <v>113484</v>
      </c>
      <c r="M25" s="33"/>
      <c r="N25" s="33"/>
      <c r="O25" s="27">
        <f t="shared" si="0"/>
        <v>116302</v>
      </c>
      <c r="P25" s="29"/>
      <c r="Q25" s="20">
        <v>7807</v>
      </c>
      <c r="R25" s="20"/>
      <c r="S25" s="20">
        <v>6380</v>
      </c>
      <c r="T25" s="20">
        <v>6496</v>
      </c>
      <c r="U25" s="24">
        <v>27868</v>
      </c>
      <c r="V25" s="20">
        <v>8684</v>
      </c>
      <c r="W25" s="20">
        <v>18417</v>
      </c>
      <c r="X25" s="20">
        <v>-5271</v>
      </c>
      <c r="Y25" s="20">
        <v>3895</v>
      </c>
      <c r="Z25" s="27">
        <f t="shared" si="1"/>
        <v>74276</v>
      </c>
      <c r="AA25" s="30">
        <f t="shared" si="2"/>
        <v>42026</v>
      </c>
      <c r="AB25" s="23"/>
      <c r="AC25" s="24"/>
      <c r="AD25" s="24">
        <v>9273</v>
      </c>
      <c r="AE25" s="24">
        <v>2844966</v>
      </c>
      <c r="AF25" s="24">
        <v>-1431</v>
      </c>
      <c r="AG25" s="22">
        <f t="shared" si="3"/>
        <v>2852808</v>
      </c>
      <c r="AH25" s="24">
        <v>2626053</v>
      </c>
      <c r="AI25" s="22">
        <f t="shared" si="4"/>
        <v>226755</v>
      </c>
    </row>
    <row r="26" spans="1:35" ht="12.75">
      <c r="A26" s="6">
        <f t="shared" si="5"/>
        <v>23</v>
      </c>
      <c r="B26" s="6">
        <v>12722</v>
      </c>
      <c r="C26" s="31" t="s">
        <v>60</v>
      </c>
      <c r="D26" s="19"/>
      <c r="E26" s="33">
        <v>28779</v>
      </c>
      <c r="F26" s="33">
        <v>9764</v>
      </c>
      <c r="G26" s="33"/>
      <c r="H26" s="33"/>
      <c r="I26" s="33"/>
      <c r="J26" s="33"/>
      <c r="K26" s="33">
        <v>49369</v>
      </c>
      <c r="L26" s="33">
        <v>5905</v>
      </c>
      <c r="M26" s="33">
        <v>5391</v>
      </c>
      <c r="N26" s="33"/>
      <c r="O26" s="27">
        <f t="shared" si="0"/>
        <v>99208</v>
      </c>
      <c r="P26" s="29"/>
      <c r="Q26" s="20">
        <v>57064</v>
      </c>
      <c r="R26" s="20">
        <v>28080</v>
      </c>
      <c r="S26" s="20">
        <v>3953</v>
      </c>
      <c r="T26" s="20">
        <v>21483</v>
      </c>
      <c r="U26" s="24">
        <v>8259</v>
      </c>
      <c r="V26" s="20">
        <v>7569</v>
      </c>
      <c r="W26" s="20"/>
      <c r="X26" s="20"/>
      <c r="Y26" s="20"/>
      <c r="Z26" s="27">
        <f t="shared" si="1"/>
        <v>126408</v>
      </c>
      <c r="AA26" s="30">
        <f t="shared" si="2"/>
        <v>-27200</v>
      </c>
      <c r="AB26" s="23"/>
      <c r="AC26" s="24">
        <v>255000</v>
      </c>
      <c r="AD26" s="24">
        <v>128000</v>
      </c>
      <c r="AE26" s="24">
        <v>122317</v>
      </c>
      <c r="AF26" s="24">
        <v>2191</v>
      </c>
      <c r="AG26" s="22">
        <f t="shared" si="3"/>
        <v>507508</v>
      </c>
      <c r="AH26" s="24">
        <v>1610</v>
      </c>
      <c r="AI26" s="22">
        <f t="shared" si="4"/>
        <v>505898</v>
      </c>
    </row>
    <row r="27" spans="1:35" ht="12.75">
      <c r="A27" s="6">
        <f t="shared" si="5"/>
        <v>24</v>
      </c>
      <c r="B27" s="6">
        <v>9293</v>
      </c>
      <c r="C27" s="31" t="s">
        <v>61</v>
      </c>
      <c r="D27" s="19"/>
      <c r="E27" s="33">
        <v>70690</v>
      </c>
      <c r="F27" s="33">
        <v>3328</v>
      </c>
      <c r="G27" s="33"/>
      <c r="H27" s="33"/>
      <c r="I27" s="33"/>
      <c r="J27" s="33"/>
      <c r="K27" s="33">
        <v>27531</v>
      </c>
      <c r="L27" s="33">
        <v>2142</v>
      </c>
      <c r="M27" s="33">
        <v>13839</v>
      </c>
      <c r="N27" s="33"/>
      <c r="O27" s="27">
        <f t="shared" si="0"/>
        <v>117530</v>
      </c>
      <c r="P27" s="29"/>
      <c r="Q27" s="20">
        <v>36433</v>
      </c>
      <c r="R27" s="20"/>
      <c r="S27" s="20">
        <v>2400</v>
      </c>
      <c r="T27" s="20">
        <v>18767</v>
      </c>
      <c r="U27" s="24">
        <v>8511</v>
      </c>
      <c r="V27" s="20">
        <v>11458</v>
      </c>
      <c r="W27" s="20">
        <v>2389</v>
      </c>
      <c r="X27" s="20"/>
      <c r="Y27" s="20">
        <v>955</v>
      </c>
      <c r="Z27" s="27">
        <f t="shared" si="1"/>
        <v>80913</v>
      </c>
      <c r="AA27" s="30">
        <f t="shared" si="2"/>
        <v>36617</v>
      </c>
      <c r="AB27" s="23"/>
      <c r="AC27" s="24">
        <v>1860000</v>
      </c>
      <c r="AD27" s="24"/>
      <c r="AE27" s="24">
        <v>91719</v>
      </c>
      <c r="AF27" s="24"/>
      <c r="AG27" s="22">
        <f t="shared" si="3"/>
        <v>1951719</v>
      </c>
      <c r="AH27" s="24"/>
      <c r="AI27" s="22">
        <f t="shared" si="4"/>
        <v>1951719</v>
      </c>
    </row>
    <row r="28" spans="1:35" ht="12.75">
      <c r="A28" s="6">
        <f t="shared" si="5"/>
        <v>25</v>
      </c>
      <c r="B28" s="6">
        <v>9296</v>
      </c>
      <c r="C28" s="31" t="s">
        <v>62</v>
      </c>
      <c r="D28" s="19"/>
      <c r="E28" s="33">
        <v>40671</v>
      </c>
      <c r="F28" s="33"/>
      <c r="G28" s="33"/>
      <c r="H28" s="33"/>
      <c r="I28" s="33"/>
      <c r="J28" s="33"/>
      <c r="K28" s="33">
        <v>57351</v>
      </c>
      <c r="L28" s="33">
        <v>3346</v>
      </c>
      <c r="M28" s="33">
        <v>8043</v>
      </c>
      <c r="N28" s="33"/>
      <c r="O28" s="27">
        <f t="shared" si="0"/>
        <v>109411</v>
      </c>
      <c r="P28" s="29"/>
      <c r="Q28" s="20">
        <v>41502</v>
      </c>
      <c r="R28" s="20">
        <v>15495</v>
      </c>
      <c r="S28" s="20"/>
      <c r="T28" s="20">
        <v>34812</v>
      </c>
      <c r="U28" s="24">
        <v>4853</v>
      </c>
      <c r="V28" s="20">
        <v>7893</v>
      </c>
      <c r="W28" s="20"/>
      <c r="X28" s="20"/>
      <c r="Y28" s="20">
        <v>1744</v>
      </c>
      <c r="Z28" s="27">
        <f t="shared" si="1"/>
        <v>106299</v>
      </c>
      <c r="AA28" s="30">
        <f t="shared" si="2"/>
        <v>3112</v>
      </c>
      <c r="AB28" s="23"/>
      <c r="AC28" s="24"/>
      <c r="AD28" s="24"/>
      <c r="AE28" s="24">
        <v>86256</v>
      </c>
      <c r="AF28" s="24"/>
      <c r="AG28" s="22">
        <f t="shared" si="3"/>
        <v>86256</v>
      </c>
      <c r="AH28" s="24">
        <v>14267</v>
      </c>
      <c r="AI28" s="22">
        <f t="shared" si="4"/>
        <v>71989</v>
      </c>
    </row>
    <row r="29" spans="1:35" ht="12.75">
      <c r="A29" s="6">
        <f t="shared" si="5"/>
        <v>26</v>
      </c>
      <c r="B29" s="6">
        <v>9297</v>
      </c>
      <c r="C29" s="31" t="s">
        <v>63</v>
      </c>
      <c r="D29" s="19"/>
      <c r="E29" s="33">
        <v>46670</v>
      </c>
      <c r="F29" s="33"/>
      <c r="G29" s="33"/>
      <c r="H29" s="33"/>
      <c r="I29" s="33"/>
      <c r="J29" s="33"/>
      <c r="K29" s="33">
        <v>89736</v>
      </c>
      <c r="L29" s="33">
        <v>5656</v>
      </c>
      <c r="M29" s="33">
        <v>9615</v>
      </c>
      <c r="N29" s="33"/>
      <c r="O29" s="27">
        <f t="shared" si="0"/>
        <v>151677</v>
      </c>
      <c r="P29" s="29"/>
      <c r="Q29" s="20">
        <v>53642</v>
      </c>
      <c r="R29" s="20"/>
      <c r="S29" s="20">
        <v>8867</v>
      </c>
      <c r="T29" s="20">
        <v>50250</v>
      </c>
      <c r="U29" s="24">
        <v>23606</v>
      </c>
      <c r="V29" s="20">
        <v>14462</v>
      </c>
      <c r="W29" s="20"/>
      <c r="X29" s="20"/>
      <c r="Y29" s="20"/>
      <c r="Z29" s="27">
        <f t="shared" si="1"/>
        <v>150827</v>
      </c>
      <c r="AA29" s="30">
        <f t="shared" si="2"/>
        <v>850</v>
      </c>
      <c r="AB29" s="23"/>
      <c r="AC29" s="24">
        <v>813554</v>
      </c>
      <c r="AD29" s="24">
        <v>127812</v>
      </c>
      <c r="AE29" s="24">
        <v>142876</v>
      </c>
      <c r="AF29" s="24">
        <v>3152</v>
      </c>
      <c r="AG29" s="22">
        <f t="shared" si="3"/>
        <v>1087394</v>
      </c>
      <c r="AH29" s="24">
        <v>18739</v>
      </c>
      <c r="AI29" s="22">
        <f t="shared" si="4"/>
        <v>1068655</v>
      </c>
    </row>
    <row r="30" spans="1:35" ht="12.75">
      <c r="A30" s="6">
        <f t="shared" si="5"/>
        <v>27</v>
      </c>
      <c r="B30" s="6">
        <v>9298</v>
      </c>
      <c r="C30" s="34" t="s">
        <v>64</v>
      </c>
      <c r="D30" s="19"/>
      <c r="E30" s="33">
        <v>38877</v>
      </c>
      <c r="F30" s="33"/>
      <c r="G30" s="33"/>
      <c r="H30" s="33">
        <v>68662</v>
      </c>
      <c r="I30" s="33"/>
      <c r="J30" s="33"/>
      <c r="K30" s="33">
        <v>4253</v>
      </c>
      <c r="L30" s="33"/>
      <c r="M30" s="33"/>
      <c r="N30" s="33"/>
      <c r="O30" s="27">
        <f t="shared" si="0"/>
        <v>111792</v>
      </c>
      <c r="P30" s="29"/>
      <c r="Q30" s="20">
        <v>60240</v>
      </c>
      <c r="R30" s="20">
        <v>4253</v>
      </c>
      <c r="S30" s="20">
        <v>366</v>
      </c>
      <c r="T30" s="20">
        <v>56547</v>
      </c>
      <c r="U30" s="20">
        <v>2195</v>
      </c>
      <c r="V30" s="20">
        <v>5635</v>
      </c>
      <c r="W30" s="20"/>
      <c r="X30" s="20"/>
      <c r="Y30" s="20"/>
      <c r="Z30" s="27">
        <f t="shared" si="1"/>
        <v>129236</v>
      </c>
      <c r="AA30" s="30">
        <f t="shared" si="2"/>
        <v>-17444</v>
      </c>
      <c r="AB30" s="23"/>
      <c r="AC30" s="24">
        <v>1536700</v>
      </c>
      <c r="AD30" s="24">
        <v>200000</v>
      </c>
      <c r="AE30" s="24">
        <v>29088</v>
      </c>
      <c r="AF30" s="24"/>
      <c r="AG30" s="22">
        <f t="shared" si="3"/>
        <v>1765788</v>
      </c>
      <c r="AH30" s="24"/>
      <c r="AI30" s="22">
        <f t="shared" si="4"/>
        <v>1765788</v>
      </c>
    </row>
    <row r="31" spans="1:35" ht="12.75">
      <c r="A31" s="6">
        <f t="shared" si="5"/>
        <v>28</v>
      </c>
      <c r="B31" s="6">
        <v>9299</v>
      </c>
      <c r="C31" s="31" t="s">
        <v>65</v>
      </c>
      <c r="D31" s="19"/>
      <c r="E31" s="33">
        <v>135586</v>
      </c>
      <c r="F31" s="33"/>
      <c r="G31" s="33">
        <v>12217</v>
      </c>
      <c r="H31" s="33"/>
      <c r="I31" s="33"/>
      <c r="J31" s="33">
        <v>10000</v>
      </c>
      <c r="K31" s="33">
        <v>32406</v>
      </c>
      <c r="L31" s="33">
        <v>3210</v>
      </c>
      <c r="M31" s="33"/>
      <c r="N31" s="33"/>
      <c r="O31" s="27">
        <f t="shared" si="0"/>
        <v>193419</v>
      </c>
      <c r="P31" s="29"/>
      <c r="Q31" s="24">
        <v>56126</v>
      </c>
      <c r="R31" s="24"/>
      <c r="S31" s="24">
        <v>22854</v>
      </c>
      <c r="T31" s="24">
        <v>20064</v>
      </c>
      <c r="U31" s="24">
        <v>45521</v>
      </c>
      <c r="V31" s="24">
        <v>12060</v>
      </c>
      <c r="W31" s="24">
        <v>24423</v>
      </c>
      <c r="X31" s="24"/>
      <c r="Y31" s="24">
        <v>7589</v>
      </c>
      <c r="Z31" s="27">
        <f t="shared" si="1"/>
        <v>188637</v>
      </c>
      <c r="AA31" s="30">
        <f t="shared" si="2"/>
        <v>4782</v>
      </c>
      <c r="AB31" s="23"/>
      <c r="AC31" s="24">
        <v>723834</v>
      </c>
      <c r="AD31" s="24">
        <v>35632</v>
      </c>
      <c r="AE31" s="24">
        <v>126200</v>
      </c>
      <c r="AF31" s="24">
        <v>2049</v>
      </c>
      <c r="AG31" s="22">
        <f t="shared" si="3"/>
        <v>887715</v>
      </c>
      <c r="AH31" s="24">
        <v>7550</v>
      </c>
      <c r="AI31" s="22">
        <f t="shared" si="4"/>
        <v>880165</v>
      </c>
    </row>
    <row r="32" spans="1:35" ht="12.75">
      <c r="A32" s="6">
        <f t="shared" si="5"/>
        <v>29</v>
      </c>
      <c r="B32" s="6">
        <v>18299</v>
      </c>
      <c r="C32" s="31" t="s">
        <v>66</v>
      </c>
      <c r="D32" s="19"/>
      <c r="E32" s="33">
        <v>64452</v>
      </c>
      <c r="F32" s="33"/>
      <c r="G32" s="33">
        <v>6625</v>
      </c>
      <c r="H32" s="33"/>
      <c r="I32" s="33">
        <v>4000</v>
      </c>
      <c r="J32" s="33"/>
      <c r="K32" s="33"/>
      <c r="L32" s="33"/>
      <c r="M32" s="33"/>
      <c r="N32" s="33"/>
      <c r="O32" s="27">
        <f t="shared" si="0"/>
        <v>75077</v>
      </c>
      <c r="P32" s="29"/>
      <c r="Q32" s="24">
        <v>40800</v>
      </c>
      <c r="R32" s="24"/>
      <c r="S32" s="24">
        <v>6247</v>
      </c>
      <c r="T32" s="24">
        <v>9494</v>
      </c>
      <c r="U32" s="24">
        <v>1590</v>
      </c>
      <c r="V32" s="24">
        <v>3291</v>
      </c>
      <c r="W32" s="24">
        <v>17748</v>
      </c>
      <c r="X32" s="24"/>
      <c r="Y32" s="24"/>
      <c r="Z32" s="27">
        <f t="shared" si="1"/>
        <v>79170</v>
      </c>
      <c r="AA32" s="30">
        <f t="shared" si="2"/>
        <v>-4093</v>
      </c>
      <c r="AB32" s="23"/>
      <c r="AC32" s="24"/>
      <c r="AD32" s="24"/>
      <c r="AE32" s="24"/>
      <c r="AF32" s="24"/>
      <c r="AG32" s="22">
        <f t="shared" si="3"/>
        <v>0</v>
      </c>
      <c r="AH32" s="24"/>
      <c r="AI32" s="22">
        <f t="shared" si="4"/>
        <v>0</v>
      </c>
    </row>
    <row r="33" spans="1:35" ht="12.75">
      <c r="A33" s="6">
        <f t="shared" si="5"/>
        <v>30</v>
      </c>
      <c r="B33" s="6">
        <v>18304</v>
      </c>
      <c r="C33" s="31" t="s">
        <v>67</v>
      </c>
      <c r="D33" s="19"/>
      <c r="E33" s="33">
        <v>19898</v>
      </c>
      <c r="F33" s="33"/>
      <c r="G33" s="33"/>
      <c r="H33" s="33"/>
      <c r="I33" s="33">
        <v>400</v>
      </c>
      <c r="J33" s="33"/>
      <c r="K33" s="33"/>
      <c r="L33" s="33"/>
      <c r="M33" s="33"/>
      <c r="N33" s="33"/>
      <c r="O33" s="27">
        <f t="shared" si="0"/>
        <v>20298</v>
      </c>
      <c r="P33" s="29"/>
      <c r="Q33" s="24">
        <v>3385</v>
      </c>
      <c r="R33" s="24"/>
      <c r="S33" s="24"/>
      <c r="T33" s="24"/>
      <c r="U33" s="24">
        <v>12801</v>
      </c>
      <c r="V33" s="24">
        <v>500</v>
      </c>
      <c r="W33" s="24">
        <v>1050</v>
      </c>
      <c r="X33" s="24"/>
      <c r="Y33" s="24">
        <v>2027</v>
      </c>
      <c r="Z33" s="27">
        <f t="shared" si="1"/>
        <v>19763</v>
      </c>
      <c r="AA33" s="30">
        <f t="shared" si="2"/>
        <v>535</v>
      </c>
      <c r="AB33" s="23"/>
      <c r="AC33" s="24"/>
      <c r="AD33" s="24">
        <v>5376</v>
      </c>
      <c r="AE33" s="24">
        <v>1033</v>
      </c>
      <c r="AF33" s="24"/>
      <c r="AG33" s="22">
        <f t="shared" si="3"/>
        <v>6409</v>
      </c>
      <c r="AH33" s="24"/>
      <c r="AI33" s="22">
        <f t="shared" si="4"/>
        <v>6409</v>
      </c>
    </row>
    <row r="34" spans="1:35" ht="12.75">
      <c r="A34" s="6">
        <f t="shared" si="5"/>
        <v>31</v>
      </c>
      <c r="B34" s="6">
        <v>9300</v>
      </c>
      <c r="C34" s="31" t="s">
        <v>68</v>
      </c>
      <c r="D34" s="19"/>
      <c r="E34" s="33">
        <v>170636</v>
      </c>
      <c r="F34" s="33"/>
      <c r="G34" s="33">
        <v>6722</v>
      </c>
      <c r="H34" s="33"/>
      <c r="I34" s="33">
        <v>8000</v>
      </c>
      <c r="J34" s="33"/>
      <c r="K34" s="33">
        <v>32781</v>
      </c>
      <c r="L34" s="33">
        <v>3019</v>
      </c>
      <c r="M34" s="33"/>
      <c r="N34" s="33"/>
      <c r="O34" s="27">
        <f t="shared" si="0"/>
        <v>221158</v>
      </c>
      <c r="P34" s="29"/>
      <c r="Q34" s="24">
        <v>52240</v>
      </c>
      <c r="R34" s="24">
        <v>3684</v>
      </c>
      <c r="S34" s="24">
        <v>28582</v>
      </c>
      <c r="T34" s="24">
        <v>67391</v>
      </c>
      <c r="U34" s="24">
        <v>12271</v>
      </c>
      <c r="V34" s="24">
        <v>17012</v>
      </c>
      <c r="W34" s="24">
        <v>39367</v>
      </c>
      <c r="X34" s="24"/>
      <c r="Y34" s="24">
        <v>2284</v>
      </c>
      <c r="Z34" s="27">
        <f t="shared" si="1"/>
        <v>222831</v>
      </c>
      <c r="AA34" s="30">
        <f t="shared" si="2"/>
        <v>-1673</v>
      </c>
      <c r="AB34" s="23"/>
      <c r="AC34" s="24">
        <v>1143561</v>
      </c>
      <c r="AD34" s="24">
        <v>85091</v>
      </c>
      <c r="AE34" s="24">
        <v>89281</v>
      </c>
      <c r="AF34" s="24">
        <v>226</v>
      </c>
      <c r="AG34" s="22">
        <f t="shared" si="3"/>
        <v>1318159</v>
      </c>
      <c r="AH34" s="24">
        <v>21999</v>
      </c>
      <c r="AI34" s="22">
        <f t="shared" si="4"/>
        <v>1296160</v>
      </c>
    </row>
    <row r="35" spans="1:35" ht="12.75">
      <c r="A35" s="6">
        <f t="shared" si="5"/>
        <v>32</v>
      </c>
      <c r="B35" s="6">
        <v>9301</v>
      </c>
      <c r="C35" s="31" t="s">
        <v>69</v>
      </c>
      <c r="D35" s="19"/>
      <c r="E35" s="33">
        <v>78263</v>
      </c>
      <c r="F35" s="33">
        <v>32497</v>
      </c>
      <c r="G35" s="33">
        <v>4161</v>
      </c>
      <c r="H35" s="33"/>
      <c r="I35" s="33"/>
      <c r="J35" s="33"/>
      <c r="K35" s="33">
        <v>50</v>
      </c>
      <c r="L35" s="33">
        <v>9648</v>
      </c>
      <c r="M35" s="33">
        <v>206</v>
      </c>
      <c r="N35" s="33"/>
      <c r="O35" s="27">
        <f t="shared" si="0"/>
        <v>124825</v>
      </c>
      <c r="P35" s="29"/>
      <c r="Q35" s="24">
        <v>11292</v>
      </c>
      <c r="R35" s="24">
        <v>13000</v>
      </c>
      <c r="S35" s="24">
        <v>8990</v>
      </c>
      <c r="T35" s="24">
        <v>15000</v>
      </c>
      <c r="U35" s="24">
        <v>25752</v>
      </c>
      <c r="V35" s="24">
        <v>9861</v>
      </c>
      <c r="W35" s="24">
        <v>47532</v>
      </c>
      <c r="X35" s="24"/>
      <c r="Y35" s="24"/>
      <c r="Z35" s="27">
        <f t="shared" si="1"/>
        <v>131427</v>
      </c>
      <c r="AA35" s="30">
        <f t="shared" si="2"/>
        <v>-6602</v>
      </c>
      <c r="AB35" s="23"/>
      <c r="AC35" s="24">
        <v>1300000</v>
      </c>
      <c r="AD35" s="24">
        <v>120000</v>
      </c>
      <c r="AE35" s="24">
        <v>242724</v>
      </c>
      <c r="AF35" s="24"/>
      <c r="AG35" s="22">
        <f t="shared" si="3"/>
        <v>1662724</v>
      </c>
      <c r="AH35" s="24"/>
      <c r="AI35" s="22">
        <f t="shared" si="4"/>
        <v>1662724</v>
      </c>
    </row>
    <row r="36" spans="1:35" ht="12.75">
      <c r="A36" s="6">
        <f t="shared" si="5"/>
        <v>33</v>
      </c>
      <c r="B36" s="6">
        <v>9334</v>
      </c>
      <c r="C36" s="34" t="s">
        <v>70</v>
      </c>
      <c r="D36" s="19" t="s">
        <v>38</v>
      </c>
      <c r="E36" s="33">
        <v>42280</v>
      </c>
      <c r="F36" s="33"/>
      <c r="G36" s="33">
        <v>13785</v>
      </c>
      <c r="H36" s="33"/>
      <c r="I36" s="33">
        <v>8000</v>
      </c>
      <c r="J36" s="33"/>
      <c r="K36" s="33">
        <v>3923</v>
      </c>
      <c r="L36" s="33"/>
      <c r="M36" s="33"/>
      <c r="N36" s="33"/>
      <c r="O36" s="27">
        <f t="shared" si="0"/>
        <v>67988</v>
      </c>
      <c r="P36" s="29"/>
      <c r="Q36" s="20">
        <v>47756</v>
      </c>
      <c r="R36" s="20"/>
      <c r="S36" s="20">
        <v>160</v>
      </c>
      <c r="T36" s="20">
        <v>4239</v>
      </c>
      <c r="U36" s="20">
        <v>5452</v>
      </c>
      <c r="V36" s="20">
        <v>4665</v>
      </c>
      <c r="W36" s="20">
        <v>3680</v>
      </c>
      <c r="X36" s="20"/>
      <c r="Y36" s="20">
        <v>1119</v>
      </c>
      <c r="Z36" s="27">
        <f t="shared" si="1"/>
        <v>67071</v>
      </c>
      <c r="AA36" s="30">
        <f t="shared" si="2"/>
        <v>917</v>
      </c>
      <c r="AB36" s="23"/>
      <c r="AC36" s="24"/>
      <c r="AD36" s="24"/>
      <c r="AE36" s="24"/>
      <c r="AF36" s="24"/>
      <c r="AG36" s="22">
        <f t="shared" si="3"/>
        <v>0</v>
      </c>
      <c r="AH36" s="24"/>
      <c r="AI36" s="22">
        <f t="shared" si="4"/>
        <v>0</v>
      </c>
    </row>
    <row r="37" spans="1:35" ht="12.75">
      <c r="A37" s="6">
        <f t="shared" si="5"/>
        <v>34</v>
      </c>
      <c r="B37" s="6">
        <v>9303</v>
      </c>
      <c r="C37" s="34" t="s">
        <v>71</v>
      </c>
      <c r="D37" s="19"/>
      <c r="E37" s="33">
        <v>37553</v>
      </c>
      <c r="F37" s="33"/>
      <c r="G37" s="33"/>
      <c r="H37" s="33"/>
      <c r="I37" s="33"/>
      <c r="J37" s="33"/>
      <c r="K37" s="33">
        <v>21414</v>
      </c>
      <c r="L37" s="33">
        <v>30</v>
      </c>
      <c r="M37" s="33">
        <v>27512</v>
      </c>
      <c r="N37" s="33">
        <v>3957</v>
      </c>
      <c r="O37" s="27">
        <f t="shared" si="0"/>
        <v>90466</v>
      </c>
      <c r="P37" s="29"/>
      <c r="Q37" s="24">
        <v>51260</v>
      </c>
      <c r="R37" s="24"/>
      <c r="S37" s="24">
        <v>6013</v>
      </c>
      <c r="T37" s="24">
        <v>13690</v>
      </c>
      <c r="U37" s="24">
        <v>4095</v>
      </c>
      <c r="V37" s="24">
        <v>6585</v>
      </c>
      <c r="W37" s="24"/>
      <c r="X37" s="24"/>
      <c r="Y37" s="24">
        <v>3251</v>
      </c>
      <c r="Z37" s="27">
        <f t="shared" si="1"/>
        <v>84894</v>
      </c>
      <c r="AA37" s="30">
        <f t="shared" si="2"/>
        <v>5572</v>
      </c>
      <c r="AB37" s="23"/>
      <c r="AC37" s="24">
        <v>2376000</v>
      </c>
      <c r="AD37" s="24">
        <v>75515</v>
      </c>
      <c r="AE37" s="24">
        <v>17501</v>
      </c>
      <c r="AF37" s="24"/>
      <c r="AG37" s="22">
        <f t="shared" si="3"/>
        <v>2469016</v>
      </c>
      <c r="AH37" s="24"/>
      <c r="AI37" s="22">
        <f t="shared" si="4"/>
        <v>2469016</v>
      </c>
    </row>
    <row r="38" spans="1:35" ht="12.75">
      <c r="A38" s="6">
        <f t="shared" si="5"/>
        <v>35</v>
      </c>
      <c r="B38" s="6">
        <v>9304</v>
      </c>
      <c r="C38" s="31" t="s">
        <v>72</v>
      </c>
      <c r="D38" s="19"/>
      <c r="E38" s="33">
        <v>87245</v>
      </c>
      <c r="F38" s="33"/>
      <c r="G38" s="33">
        <v>23927</v>
      </c>
      <c r="H38" s="33"/>
      <c r="I38" s="33"/>
      <c r="J38" s="33"/>
      <c r="K38" s="33">
        <v>20684</v>
      </c>
      <c r="L38" s="33">
        <v>8452</v>
      </c>
      <c r="M38" s="33">
        <v>1855</v>
      </c>
      <c r="N38" s="33"/>
      <c r="O38" s="27">
        <f t="shared" si="0"/>
        <v>142163</v>
      </c>
      <c r="P38" s="29"/>
      <c r="Q38" s="24">
        <v>52313</v>
      </c>
      <c r="R38" s="24"/>
      <c r="S38" s="24">
        <v>13737</v>
      </c>
      <c r="T38" s="24">
        <v>15298</v>
      </c>
      <c r="U38" s="24">
        <v>14049</v>
      </c>
      <c r="V38" s="24">
        <v>12179</v>
      </c>
      <c r="W38" s="24">
        <v>25033</v>
      </c>
      <c r="X38" s="24"/>
      <c r="Y38" s="24"/>
      <c r="Z38" s="27">
        <f t="shared" si="1"/>
        <v>132609</v>
      </c>
      <c r="AA38" s="30">
        <f t="shared" si="2"/>
        <v>9554</v>
      </c>
      <c r="AB38" s="23"/>
      <c r="AC38" s="24">
        <v>2143344</v>
      </c>
      <c r="AD38" s="24">
        <v>10454</v>
      </c>
      <c r="AE38" s="24">
        <v>870232</v>
      </c>
      <c r="AF38" s="24">
        <v>3904</v>
      </c>
      <c r="AG38" s="22">
        <f t="shared" si="3"/>
        <v>3027934</v>
      </c>
      <c r="AH38" s="24">
        <v>49752</v>
      </c>
      <c r="AI38" s="22">
        <f t="shared" si="4"/>
        <v>2978182</v>
      </c>
    </row>
    <row r="39" spans="1:35" ht="12.75">
      <c r="A39" s="6">
        <f t="shared" si="5"/>
        <v>36</v>
      </c>
      <c r="B39" s="35">
        <v>9324</v>
      </c>
      <c r="C39" s="12" t="s">
        <v>73</v>
      </c>
      <c r="D39" s="19" t="s">
        <v>38</v>
      </c>
      <c r="E39" s="24">
        <v>17166</v>
      </c>
      <c r="F39" s="24">
        <v>1430</v>
      </c>
      <c r="G39" s="24">
        <v>0</v>
      </c>
      <c r="H39" s="24"/>
      <c r="I39" s="24">
        <v>0</v>
      </c>
      <c r="J39" s="24">
        <v>0</v>
      </c>
      <c r="K39" s="24">
        <v>15356</v>
      </c>
      <c r="L39" s="24">
        <v>40283</v>
      </c>
      <c r="M39" s="24">
        <v>26330</v>
      </c>
      <c r="N39" s="24">
        <v>66194</v>
      </c>
      <c r="O39" s="25">
        <f t="shared" si="0"/>
        <v>166759</v>
      </c>
      <c r="P39" s="36"/>
      <c r="Q39" s="24">
        <v>61929</v>
      </c>
      <c r="R39" s="24">
        <v>0</v>
      </c>
      <c r="S39" s="24">
        <v>0</v>
      </c>
      <c r="T39" s="24">
        <v>22398</v>
      </c>
      <c r="U39" s="24">
        <v>11480</v>
      </c>
      <c r="V39" s="24">
        <v>3402</v>
      </c>
      <c r="W39" s="24">
        <v>0</v>
      </c>
      <c r="X39" s="24"/>
      <c r="Y39" s="24">
        <v>68631</v>
      </c>
      <c r="Z39" s="22">
        <f t="shared" si="1"/>
        <v>167840</v>
      </c>
      <c r="AA39" s="25">
        <f t="shared" si="2"/>
        <v>-1081</v>
      </c>
      <c r="AB39" s="36"/>
      <c r="AC39" s="24">
        <v>930000</v>
      </c>
      <c r="AD39" s="24">
        <v>145000</v>
      </c>
      <c r="AE39" s="24">
        <v>1319046</v>
      </c>
      <c r="AF39" s="24"/>
      <c r="AG39" s="22">
        <f t="shared" si="3"/>
        <v>2394046</v>
      </c>
      <c r="AH39" s="37">
        <v>0</v>
      </c>
      <c r="AI39" s="22">
        <f t="shared" si="4"/>
        <v>2394046</v>
      </c>
    </row>
    <row r="40" spans="1:35" ht="12.75">
      <c r="A40" s="6">
        <f t="shared" si="5"/>
        <v>37</v>
      </c>
      <c r="B40" s="6">
        <v>9305</v>
      </c>
      <c r="C40" s="31" t="s">
        <v>74</v>
      </c>
      <c r="D40" s="19" t="s">
        <v>38</v>
      </c>
      <c r="E40" s="33">
        <v>216948</v>
      </c>
      <c r="F40" s="33">
        <v>1545</v>
      </c>
      <c r="G40" s="33">
        <v>3389</v>
      </c>
      <c r="H40" s="33"/>
      <c r="I40" s="33">
        <v>6552</v>
      </c>
      <c r="J40" s="33">
        <v>1550</v>
      </c>
      <c r="K40" s="33">
        <v>104008</v>
      </c>
      <c r="L40" s="33">
        <v>8272</v>
      </c>
      <c r="M40" s="33">
        <v>45730</v>
      </c>
      <c r="N40" s="33">
        <v>2787</v>
      </c>
      <c r="O40" s="27">
        <f t="shared" si="0"/>
        <v>390781</v>
      </c>
      <c r="P40" s="29"/>
      <c r="Q40" s="24">
        <v>78445</v>
      </c>
      <c r="R40" s="24">
        <v>38220</v>
      </c>
      <c r="S40" s="24">
        <v>60313</v>
      </c>
      <c r="T40" s="24">
        <v>81470</v>
      </c>
      <c r="U40" s="24">
        <v>34179</v>
      </c>
      <c r="V40" s="24">
        <v>28066</v>
      </c>
      <c r="W40" s="24">
        <v>21179</v>
      </c>
      <c r="X40" s="24"/>
      <c r="Y40" s="24"/>
      <c r="Z40" s="27">
        <f t="shared" si="1"/>
        <v>341872</v>
      </c>
      <c r="AA40" s="30">
        <f t="shared" si="2"/>
        <v>48909</v>
      </c>
      <c r="AB40" s="23"/>
      <c r="AC40" s="24">
        <v>4359991</v>
      </c>
      <c r="AD40" s="24">
        <v>305540</v>
      </c>
      <c r="AE40" s="24">
        <v>188839</v>
      </c>
      <c r="AF40" s="24">
        <v>7451</v>
      </c>
      <c r="AG40" s="22">
        <f t="shared" si="3"/>
        <v>4861821</v>
      </c>
      <c r="AH40" s="24">
        <v>473249</v>
      </c>
      <c r="AI40" s="22">
        <f t="shared" si="4"/>
        <v>4388572</v>
      </c>
    </row>
    <row r="41" spans="1:35" ht="12.75">
      <c r="A41" s="6">
        <f t="shared" si="5"/>
        <v>38</v>
      </c>
      <c r="B41" s="6">
        <v>9306</v>
      </c>
      <c r="C41" s="31" t="s">
        <v>75</v>
      </c>
      <c r="D41" s="19"/>
      <c r="E41" s="33">
        <v>109252</v>
      </c>
      <c r="F41" s="33"/>
      <c r="G41" s="33">
        <v>1476</v>
      </c>
      <c r="H41" s="33"/>
      <c r="I41" s="33"/>
      <c r="J41" s="33">
        <v>17810</v>
      </c>
      <c r="K41" s="33">
        <v>4605</v>
      </c>
      <c r="L41" s="33">
        <v>124</v>
      </c>
      <c r="M41" s="33">
        <v>48014</v>
      </c>
      <c r="N41" s="33"/>
      <c r="O41" s="27">
        <f t="shared" si="0"/>
        <v>181281</v>
      </c>
      <c r="P41" s="29"/>
      <c r="Q41" s="24">
        <v>67586</v>
      </c>
      <c r="R41" s="24"/>
      <c r="S41" s="24">
        <v>12158</v>
      </c>
      <c r="T41" s="24">
        <v>63663</v>
      </c>
      <c r="U41" s="24">
        <v>6356</v>
      </c>
      <c r="V41" s="24">
        <v>18625</v>
      </c>
      <c r="W41" s="24">
        <v>14225</v>
      </c>
      <c r="X41" s="24"/>
      <c r="Y41" s="24">
        <v>33255</v>
      </c>
      <c r="Z41" s="27">
        <f t="shared" si="1"/>
        <v>215868</v>
      </c>
      <c r="AA41" s="30">
        <f t="shared" si="2"/>
        <v>-34587</v>
      </c>
      <c r="AB41" s="23"/>
      <c r="AC41" s="24"/>
      <c r="AD41" s="24"/>
      <c r="AE41" s="24">
        <v>20857</v>
      </c>
      <c r="AF41" s="24"/>
      <c r="AG41" s="22">
        <f t="shared" si="3"/>
        <v>20857</v>
      </c>
      <c r="AH41" s="24"/>
      <c r="AI41" s="22">
        <f t="shared" si="4"/>
        <v>20857</v>
      </c>
    </row>
    <row r="42" spans="1:35" ht="12.75">
      <c r="A42" s="6">
        <f t="shared" si="5"/>
        <v>39</v>
      </c>
      <c r="B42" s="6">
        <v>9320</v>
      </c>
      <c r="C42" s="31" t="s">
        <v>76</v>
      </c>
      <c r="D42" s="19" t="s">
        <v>38</v>
      </c>
      <c r="E42" s="38">
        <v>145460</v>
      </c>
      <c r="F42" s="38"/>
      <c r="G42" s="38"/>
      <c r="H42" s="38"/>
      <c r="I42" s="38"/>
      <c r="J42" s="38"/>
      <c r="K42" s="38">
        <v>35400</v>
      </c>
      <c r="L42" s="38">
        <v>3367</v>
      </c>
      <c r="M42" s="38">
        <v>64985</v>
      </c>
      <c r="N42" s="38"/>
      <c r="O42" s="27">
        <f t="shared" si="0"/>
        <v>249212</v>
      </c>
      <c r="P42" s="29"/>
      <c r="Q42" s="24">
        <v>121216</v>
      </c>
      <c r="R42" s="39"/>
      <c r="S42" s="24"/>
      <c r="T42" s="24">
        <v>49520</v>
      </c>
      <c r="U42" s="24">
        <v>42984</v>
      </c>
      <c r="V42" s="24">
        <v>35460</v>
      </c>
      <c r="W42" s="24"/>
      <c r="X42" s="39"/>
      <c r="Y42" s="39"/>
      <c r="Z42" s="27">
        <f t="shared" si="1"/>
        <v>249180</v>
      </c>
      <c r="AA42" s="30">
        <f t="shared" si="2"/>
        <v>32</v>
      </c>
      <c r="AB42" s="23"/>
      <c r="AC42" s="24">
        <v>2108331</v>
      </c>
      <c r="AD42" s="24">
        <v>188887</v>
      </c>
      <c r="AE42" s="24">
        <v>175517</v>
      </c>
      <c r="AF42" s="39">
        <v>2923</v>
      </c>
      <c r="AG42" s="22">
        <f t="shared" si="3"/>
        <v>2475658</v>
      </c>
      <c r="AH42" s="24">
        <v>4557</v>
      </c>
      <c r="AI42" s="22">
        <f t="shared" si="4"/>
        <v>2471101</v>
      </c>
    </row>
    <row r="43" spans="1:35" ht="12.75">
      <c r="A43" s="6">
        <f t="shared" si="5"/>
        <v>40</v>
      </c>
      <c r="B43" s="6">
        <v>9308</v>
      </c>
      <c r="C43" s="31" t="s">
        <v>77</v>
      </c>
      <c r="D43" s="19" t="s">
        <v>38</v>
      </c>
      <c r="E43" s="33">
        <v>54711</v>
      </c>
      <c r="F43" s="33"/>
      <c r="G43" s="33"/>
      <c r="H43" s="33"/>
      <c r="I43" s="33">
        <v>2289</v>
      </c>
      <c r="J43" s="33"/>
      <c r="K43" s="33"/>
      <c r="L43" s="33">
        <v>10700</v>
      </c>
      <c r="M43" s="33"/>
      <c r="N43" s="33"/>
      <c r="O43" s="27">
        <f t="shared" si="0"/>
        <v>67700</v>
      </c>
      <c r="P43" s="29"/>
      <c r="Q43" s="24">
        <v>43240</v>
      </c>
      <c r="R43" s="24"/>
      <c r="S43" s="24">
        <v>1474</v>
      </c>
      <c r="T43" s="24">
        <v>11163</v>
      </c>
      <c r="U43" s="24">
        <v>4272</v>
      </c>
      <c r="V43" s="24">
        <v>9660</v>
      </c>
      <c r="W43" s="24">
        <v>629</v>
      </c>
      <c r="X43" s="24"/>
      <c r="Y43" s="24"/>
      <c r="Z43" s="27">
        <f t="shared" si="1"/>
        <v>70438</v>
      </c>
      <c r="AA43" s="30">
        <f t="shared" si="2"/>
        <v>-2738</v>
      </c>
      <c r="AB43" s="23"/>
      <c r="AC43" s="24">
        <v>58858</v>
      </c>
      <c r="AD43" s="24">
        <v>8674</v>
      </c>
      <c r="AE43" s="24">
        <v>204942</v>
      </c>
      <c r="AF43" s="24"/>
      <c r="AG43" s="22">
        <f t="shared" si="3"/>
        <v>272474</v>
      </c>
      <c r="AH43" s="24">
        <v>7242</v>
      </c>
      <c r="AI43" s="22">
        <f t="shared" si="4"/>
        <v>265232</v>
      </c>
    </row>
    <row r="44" spans="1:35" ht="12.75">
      <c r="A44" s="6">
        <f t="shared" si="5"/>
        <v>41</v>
      </c>
      <c r="B44" s="6">
        <v>9307</v>
      </c>
      <c r="C44" s="31" t="s">
        <v>78</v>
      </c>
      <c r="D44" s="19"/>
      <c r="E44" s="33">
        <v>82121</v>
      </c>
      <c r="F44" s="33"/>
      <c r="G44" s="33">
        <v>320</v>
      </c>
      <c r="H44" s="33"/>
      <c r="I44" s="33"/>
      <c r="J44" s="33"/>
      <c r="K44" s="33">
        <v>4334</v>
      </c>
      <c r="L44" s="33">
        <v>1331</v>
      </c>
      <c r="M44" s="33"/>
      <c r="N44" s="33">
        <v>4168</v>
      </c>
      <c r="O44" s="27">
        <f t="shared" si="0"/>
        <v>92274</v>
      </c>
      <c r="P44" s="29"/>
      <c r="Q44" s="20">
        <v>59017</v>
      </c>
      <c r="R44" s="20"/>
      <c r="S44" s="20"/>
      <c r="T44" s="20">
        <v>14428</v>
      </c>
      <c r="U44" s="20">
        <v>3494</v>
      </c>
      <c r="V44" s="20">
        <v>8650</v>
      </c>
      <c r="W44" s="20">
        <v>1703</v>
      </c>
      <c r="X44" s="20"/>
      <c r="Y44" s="20">
        <v>6042</v>
      </c>
      <c r="Z44" s="27">
        <f t="shared" si="1"/>
        <v>93334</v>
      </c>
      <c r="AA44" s="30">
        <f t="shared" si="2"/>
        <v>-1060</v>
      </c>
      <c r="AB44" s="23"/>
      <c r="AC44" s="24">
        <v>2075000</v>
      </c>
      <c r="AD44" s="24">
        <v>80000</v>
      </c>
      <c r="AE44" s="24">
        <v>104159</v>
      </c>
      <c r="AF44" s="24"/>
      <c r="AG44" s="22">
        <f t="shared" si="3"/>
        <v>2259159</v>
      </c>
      <c r="AH44" s="24"/>
      <c r="AI44" s="22">
        <f t="shared" si="4"/>
        <v>2259159</v>
      </c>
    </row>
    <row r="45" spans="1:35" ht="12.75">
      <c r="A45" s="6">
        <f t="shared" si="5"/>
        <v>42</v>
      </c>
      <c r="B45" s="6">
        <v>9309</v>
      </c>
      <c r="C45" s="31" t="s">
        <v>79</v>
      </c>
      <c r="D45" s="19"/>
      <c r="E45" s="33">
        <v>189921</v>
      </c>
      <c r="F45" s="33"/>
      <c r="G45" s="33">
        <v>11340</v>
      </c>
      <c r="H45" s="33">
        <v>1505</v>
      </c>
      <c r="I45" s="33">
        <v>2997</v>
      </c>
      <c r="J45" s="33"/>
      <c r="K45" s="33">
        <v>16325</v>
      </c>
      <c r="L45" s="33">
        <v>1610</v>
      </c>
      <c r="M45" s="33">
        <v>7017</v>
      </c>
      <c r="N45" s="33"/>
      <c r="O45" s="27">
        <f t="shared" si="0"/>
        <v>230715</v>
      </c>
      <c r="P45" s="29"/>
      <c r="Q45" s="24">
        <v>93740</v>
      </c>
      <c r="R45" s="24">
        <v>11192</v>
      </c>
      <c r="S45" s="24">
        <v>2637</v>
      </c>
      <c r="T45" s="24">
        <v>72995</v>
      </c>
      <c r="U45" s="24">
        <v>31520</v>
      </c>
      <c r="V45" s="24">
        <v>21869</v>
      </c>
      <c r="W45" s="24">
        <v>32913</v>
      </c>
      <c r="X45" s="24"/>
      <c r="Y45" s="24"/>
      <c r="Z45" s="27">
        <f t="shared" si="1"/>
        <v>266866</v>
      </c>
      <c r="AA45" s="30">
        <f t="shared" si="2"/>
        <v>-36151</v>
      </c>
      <c r="AB45" s="23"/>
      <c r="AC45" s="24">
        <v>927703</v>
      </c>
      <c r="AD45" s="24">
        <v>20685</v>
      </c>
      <c r="AE45" s="24">
        <v>43145</v>
      </c>
      <c r="AF45" s="24">
        <v>813</v>
      </c>
      <c r="AG45" s="22">
        <f t="shared" si="3"/>
        <v>992346</v>
      </c>
      <c r="AH45" s="24">
        <v>177336</v>
      </c>
      <c r="AI45" s="22">
        <f t="shared" si="4"/>
        <v>815010</v>
      </c>
    </row>
    <row r="46" spans="1:35" ht="12.75">
      <c r="A46" s="6">
        <f t="shared" si="5"/>
        <v>43</v>
      </c>
      <c r="B46" s="6">
        <v>12724</v>
      </c>
      <c r="C46" s="31" t="s">
        <v>80</v>
      </c>
      <c r="D46" s="19"/>
      <c r="E46" s="33">
        <v>43441</v>
      </c>
      <c r="F46" s="33"/>
      <c r="G46" s="33">
        <v>50</v>
      </c>
      <c r="H46" s="33"/>
      <c r="I46" s="33"/>
      <c r="J46" s="33"/>
      <c r="K46" s="33">
        <v>14559</v>
      </c>
      <c r="L46" s="33">
        <v>32598</v>
      </c>
      <c r="M46" s="33">
        <v>7078</v>
      </c>
      <c r="N46" s="33"/>
      <c r="O46" s="27">
        <f t="shared" si="0"/>
        <v>97726</v>
      </c>
      <c r="P46" s="29"/>
      <c r="Q46" s="24">
        <v>49310</v>
      </c>
      <c r="R46" s="24">
        <v>23690</v>
      </c>
      <c r="S46" s="24">
        <v>1100</v>
      </c>
      <c r="T46" s="24">
        <v>28059</v>
      </c>
      <c r="U46" s="24">
        <v>4869</v>
      </c>
      <c r="V46" s="24">
        <v>9217</v>
      </c>
      <c r="W46" s="24">
        <v>50</v>
      </c>
      <c r="X46" s="24"/>
      <c r="Y46" s="24"/>
      <c r="Z46" s="27">
        <f t="shared" si="1"/>
        <v>116295</v>
      </c>
      <c r="AA46" s="30">
        <f t="shared" si="2"/>
        <v>-18569</v>
      </c>
      <c r="AB46" s="23"/>
      <c r="AC46" s="24">
        <v>1020000</v>
      </c>
      <c r="AD46" s="24"/>
      <c r="AE46" s="24">
        <v>659378</v>
      </c>
      <c r="AF46" s="24">
        <v>2150</v>
      </c>
      <c r="AG46" s="22">
        <f t="shared" si="3"/>
        <v>1681528</v>
      </c>
      <c r="AH46" s="24">
        <v>5127</v>
      </c>
      <c r="AI46" s="22">
        <f t="shared" si="4"/>
        <v>1676401</v>
      </c>
    </row>
    <row r="47" spans="1:35" ht="12.75">
      <c r="A47" s="6">
        <f t="shared" si="5"/>
        <v>44</v>
      </c>
      <c r="B47" s="6">
        <v>9311</v>
      </c>
      <c r="C47" s="31" t="s">
        <v>81</v>
      </c>
      <c r="D47" s="19" t="s">
        <v>38</v>
      </c>
      <c r="E47" s="33">
        <v>285948</v>
      </c>
      <c r="F47" s="33"/>
      <c r="G47" s="33">
        <v>32492</v>
      </c>
      <c r="H47" s="33"/>
      <c r="I47" s="33">
        <v>4000</v>
      </c>
      <c r="J47" s="33"/>
      <c r="K47" s="33">
        <v>28323</v>
      </c>
      <c r="L47" s="33">
        <v>3373</v>
      </c>
      <c r="M47" s="33"/>
      <c r="N47" s="33">
        <v>445</v>
      </c>
      <c r="O47" s="27">
        <f t="shared" si="0"/>
        <v>354581</v>
      </c>
      <c r="P47" s="29"/>
      <c r="Q47" s="20">
        <v>164335</v>
      </c>
      <c r="R47" s="20">
        <v>37758</v>
      </c>
      <c r="S47" s="20">
        <v>71355</v>
      </c>
      <c r="T47" s="20">
        <v>40705</v>
      </c>
      <c r="U47" s="20">
        <v>15919</v>
      </c>
      <c r="V47" s="20">
        <v>24888</v>
      </c>
      <c r="W47" s="20">
        <v>36000</v>
      </c>
      <c r="X47" s="20"/>
      <c r="Y47" s="20"/>
      <c r="Z47" s="27">
        <f t="shared" si="1"/>
        <v>390960</v>
      </c>
      <c r="AA47" s="30">
        <f t="shared" si="2"/>
        <v>-36379</v>
      </c>
      <c r="AB47" s="23"/>
      <c r="AC47" s="24">
        <v>5836000</v>
      </c>
      <c r="AD47" s="24">
        <v>371459</v>
      </c>
      <c r="AE47" s="24">
        <v>88427</v>
      </c>
      <c r="AF47" s="24">
        <v>1900</v>
      </c>
      <c r="AG47" s="22">
        <f t="shared" si="3"/>
        <v>6297786</v>
      </c>
      <c r="AH47" s="24">
        <v>23610</v>
      </c>
      <c r="AI47" s="22">
        <f t="shared" si="4"/>
        <v>6274176</v>
      </c>
    </row>
    <row r="48" spans="1:35" ht="12.75">
      <c r="A48" s="6">
        <f t="shared" si="5"/>
        <v>45</v>
      </c>
      <c r="B48" s="6">
        <v>9969</v>
      </c>
      <c r="C48" s="31" t="s">
        <v>82</v>
      </c>
      <c r="D48" s="19" t="s">
        <v>38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7">
        <f t="shared" si="0"/>
        <v>0</v>
      </c>
      <c r="P48" s="29"/>
      <c r="Q48" s="20"/>
      <c r="R48" s="20"/>
      <c r="S48" s="20"/>
      <c r="T48" s="20"/>
      <c r="U48" s="20"/>
      <c r="V48" s="20"/>
      <c r="W48" s="20"/>
      <c r="X48" s="20"/>
      <c r="Y48" s="20"/>
      <c r="Z48" s="27">
        <f t="shared" si="1"/>
        <v>0</v>
      </c>
      <c r="AA48" s="30">
        <f t="shared" si="2"/>
        <v>0</v>
      </c>
      <c r="AB48" s="23"/>
      <c r="AC48" s="24"/>
      <c r="AD48" s="24"/>
      <c r="AE48" s="24"/>
      <c r="AF48" s="24"/>
      <c r="AG48" s="22">
        <f t="shared" si="3"/>
        <v>0</v>
      </c>
      <c r="AH48" s="24"/>
      <c r="AI48" s="22">
        <f t="shared" si="4"/>
        <v>0</v>
      </c>
    </row>
    <row r="49" spans="1:35" ht="12.75">
      <c r="A49" s="6">
        <f t="shared" si="5"/>
        <v>46</v>
      </c>
      <c r="B49" s="6">
        <v>9313</v>
      </c>
      <c r="C49" s="31" t="s">
        <v>83</v>
      </c>
      <c r="D49" s="19" t="s">
        <v>38</v>
      </c>
      <c r="E49" s="21">
        <v>109232</v>
      </c>
      <c r="F49" s="21">
        <v>565</v>
      </c>
      <c r="G49" s="21">
        <v>6704</v>
      </c>
      <c r="H49" s="21"/>
      <c r="I49" s="21"/>
      <c r="J49" s="21"/>
      <c r="K49" s="21">
        <v>22160</v>
      </c>
      <c r="L49" s="21">
        <v>1912</v>
      </c>
      <c r="M49" s="21">
        <v>3685</v>
      </c>
      <c r="N49" s="21">
        <v>5</v>
      </c>
      <c r="O49" s="27">
        <f t="shared" si="0"/>
        <v>144263</v>
      </c>
      <c r="P49" s="29"/>
      <c r="Q49" s="24">
        <v>57642</v>
      </c>
      <c r="R49" s="24">
        <v>5254</v>
      </c>
      <c r="S49" s="24">
        <v>45905</v>
      </c>
      <c r="T49" s="24">
        <v>12778</v>
      </c>
      <c r="U49" s="24">
        <v>13653</v>
      </c>
      <c r="V49" s="24">
        <v>15544</v>
      </c>
      <c r="W49" s="24">
        <v>6407</v>
      </c>
      <c r="X49" s="24"/>
      <c r="Y49" s="24">
        <v>4</v>
      </c>
      <c r="Z49" s="27">
        <f t="shared" si="1"/>
        <v>157187</v>
      </c>
      <c r="AA49" s="30">
        <f t="shared" si="2"/>
        <v>-12924</v>
      </c>
      <c r="AB49" s="23"/>
      <c r="AC49" s="24">
        <v>3022618</v>
      </c>
      <c r="AD49" s="24">
        <v>222749</v>
      </c>
      <c r="AE49" s="24">
        <v>27649</v>
      </c>
      <c r="AF49" s="24"/>
      <c r="AG49" s="22">
        <f t="shared" si="3"/>
        <v>3273016</v>
      </c>
      <c r="AH49" s="24">
        <v>43681</v>
      </c>
      <c r="AI49" s="22">
        <f t="shared" si="4"/>
        <v>3229335</v>
      </c>
    </row>
    <row r="50" spans="1:35" ht="12.75">
      <c r="A50" s="6">
        <f t="shared" si="5"/>
        <v>47</v>
      </c>
      <c r="B50" s="6">
        <v>9312</v>
      </c>
      <c r="C50" s="31" t="s">
        <v>84</v>
      </c>
      <c r="D50" s="19" t="s">
        <v>38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7">
        <f t="shared" si="0"/>
        <v>0</v>
      </c>
      <c r="P50" s="29"/>
      <c r="Q50" s="24"/>
      <c r="R50" s="24"/>
      <c r="S50" s="24"/>
      <c r="T50" s="24"/>
      <c r="U50" s="24"/>
      <c r="V50" s="24"/>
      <c r="W50" s="24"/>
      <c r="X50" s="24"/>
      <c r="Y50" s="24"/>
      <c r="Z50" s="27">
        <f t="shared" si="1"/>
        <v>0</v>
      </c>
      <c r="AA50" s="30">
        <f t="shared" si="2"/>
        <v>0</v>
      </c>
      <c r="AB50" s="23"/>
      <c r="AC50" s="24"/>
      <c r="AD50" s="24"/>
      <c r="AE50" s="24"/>
      <c r="AF50" s="24"/>
      <c r="AG50" s="22">
        <f t="shared" si="3"/>
        <v>0</v>
      </c>
      <c r="AH50" s="24"/>
      <c r="AI50" s="22">
        <f t="shared" si="4"/>
        <v>0</v>
      </c>
    </row>
    <row r="51" spans="1:35" ht="12.75">
      <c r="A51" s="6">
        <f t="shared" si="5"/>
        <v>48</v>
      </c>
      <c r="B51" s="32">
        <v>13344</v>
      </c>
      <c r="C51" s="31" t="s">
        <v>85</v>
      </c>
      <c r="D51" s="19"/>
      <c r="E51" s="21">
        <v>63870</v>
      </c>
      <c r="F51" s="21"/>
      <c r="G51" s="21"/>
      <c r="H51" s="21"/>
      <c r="I51" s="21"/>
      <c r="J51" s="21"/>
      <c r="K51" s="21"/>
      <c r="L51" s="21">
        <v>152</v>
      </c>
      <c r="M51" s="21"/>
      <c r="N51" s="21"/>
      <c r="O51" s="27">
        <f t="shared" si="0"/>
        <v>64022</v>
      </c>
      <c r="P51" s="29"/>
      <c r="Q51" s="24">
        <v>18333</v>
      </c>
      <c r="R51" s="24"/>
      <c r="S51" s="24">
        <v>940</v>
      </c>
      <c r="T51" s="24">
        <v>5000</v>
      </c>
      <c r="U51" s="24">
        <v>4507</v>
      </c>
      <c r="V51" s="24">
        <v>4237</v>
      </c>
      <c r="W51" s="24"/>
      <c r="X51" s="24"/>
      <c r="Y51" s="24">
        <v>15945</v>
      </c>
      <c r="Z51" s="27">
        <f t="shared" si="1"/>
        <v>48962</v>
      </c>
      <c r="AA51" s="30">
        <f t="shared" si="2"/>
        <v>15060</v>
      </c>
      <c r="AB51" s="23"/>
      <c r="AC51" s="24"/>
      <c r="AD51" s="24">
        <v>39513</v>
      </c>
      <c r="AE51" s="24"/>
      <c r="AF51" s="24"/>
      <c r="AG51" s="22">
        <f t="shared" si="3"/>
        <v>39513</v>
      </c>
      <c r="AH51" s="24">
        <v>690</v>
      </c>
      <c r="AI51" s="22">
        <f t="shared" si="4"/>
        <v>38823</v>
      </c>
    </row>
    <row r="52" spans="1:35" ht="12.75">
      <c r="A52" s="6">
        <f t="shared" si="5"/>
        <v>49</v>
      </c>
      <c r="B52" s="6">
        <v>9316</v>
      </c>
      <c r="C52" s="31" t="s">
        <v>86</v>
      </c>
      <c r="D52" s="19" t="s">
        <v>38</v>
      </c>
      <c r="E52" s="33">
        <v>6546</v>
      </c>
      <c r="F52" s="33"/>
      <c r="G52" s="33"/>
      <c r="H52" s="33"/>
      <c r="I52" s="33"/>
      <c r="J52" s="33"/>
      <c r="K52" s="33">
        <v>5983</v>
      </c>
      <c r="L52" s="33">
        <v>5267</v>
      </c>
      <c r="M52" s="33">
        <v>9345</v>
      </c>
      <c r="N52" s="33">
        <v>1800</v>
      </c>
      <c r="O52" s="27">
        <f t="shared" si="0"/>
        <v>28941</v>
      </c>
      <c r="P52" s="29"/>
      <c r="Q52" s="20">
        <v>6230</v>
      </c>
      <c r="R52" s="20"/>
      <c r="S52" s="20">
        <v>173</v>
      </c>
      <c r="T52" s="20">
        <v>15256</v>
      </c>
      <c r="U52" s="24">
        <v>1173</v>
      </c>
      <c r="V52" s="24">
        <v>3916</v>
      </c>
      <c r="W52" s="24"/>
      <c r="X52" s="24"/>
      <c r="Y52" s="24">
        <v>-2523</v>
      </c>
      <c r="Z52" s="27">
        <f t="shared" si="1"/>
        <v>24225</v>
      </c>
      <c r="AA52" s="30">
        <f t="shared" si="2"/>
        <v>4716</v>
      </c>
      <c r="AB52" s="23"/>
      <c r="AC52" s="24"/>
      <c r="AD52" s="24"/>
      <c r="AE52" s="24">
        <v>109319</v>
      </c>
      <c r="AF52" s="24"/>
      <c r="AG52" s="22">
        <f t="shared" si="3"/>
        <v>109319</v>
      </c>
      <c r="AH52" s="24"/>
      <c r="AI52" s="22">
        <f t="shared" si="4"/>
        <v>109319</v>
      </c>
    </row>
    <row r="53" spans="1:35" ht="12.75">
      <c r="A53" s="6">
        <f t="shared" si="5"/>
        <v>50</v>
      </c>
      <c r="B53" s="6">
        <v>9317</v>
      </c>
      <c r="C53" s="31" t="s">
        <v>87</v>
      </c>
      <c r="D53" s="19"/>
      <c r="E53" s="33">
        <v>68743</v>
      </c>
      <c r="F53" s="33"/>
      <c r="G53" s="33">
        <v>113014</v>
      </c>
      <c r="H53" s="33"/>
      <c r="I53" s="33"/>
      <c r="J53" s="33"/>
      <c r="K53" s="33">
        <v>41811</v>
      </c>
      <c r="L53" s="33">
        <v>3177</v>
      </c>
      <c r="M53" s="33">
        <v>28703</v>
      </c>
      <c r="N53" s="33"/>
      <c r="O53" s="27">
        <f t="shared" si="0"/>
        <v>255448</v>
      </c>
      <c r="P53" s="29"/>
      <c r="Q53" s="20">
        <v>31791</v>
      </c>
      <c r="R53" s="20">
        <v>13794</v>
      </c>
      <c r="S53" s="20">
        <v>49285</v>
      </c>
      <c r="T53" s="20">
        <v>10005</v>
      </c>
      <c r="U53" s="24">
        <v>12665</v>
      </c>
      <c r="V53" s="20">
        <v>12793</v>
      </c>
      <c r="W53" s="20">
        <v>142418</v>
      </c>
      <c r="X53" s="20"/>
      <c r="Y53" s="20">
        <v>4426</v>
      </c>
      <c r="Z53" s="27">
        <f t="shared" si="1"/>
        <v>277177</v>
      </c>
      <c r="AA53" s="30">
        <f t="shared" si="2"/>
        <v>-21729</v>
      </c>
      <c r="AB53" s="23"/>
      <c r="AC53" s="24">
        <v>660000</v>
      </c>
      <c r="AD53" s="24"/>
      <c r="AE53" s="24">
        <v>155733</v>
      </c>
      <c r="AF53" s="24"/>
      <c r="AG53" s="22">
        <f t="shared" si="3"/>
        <v>815733</v>
      </c>
      <c r="AH53" s="24"/>
      <c r="AI53" s="22">
        <f t="shared" si="4"/>
        <v>815733</v>
      </c>
    </row>
    <row r="54" spans="1:35" ht="12.75">
      <c r="A54" s="6">
        <f t="shared" si="5"/>
        <v>51</v>
      </c>
      <c r="B54" s="6">
        <v>9871</v>
      </c>
      <c r="C54" s="31" t="s">
        <v>88</v>
      </c>
      <c r="D54" s="19" t="s">
        <v>38</v>
      </c>
      <c r="E54" s="33">
        <v>18619</v>
      </c>
      <c r="F54" s="33">
        <v>2584</v>
      </c>
      <c r="G54" s="33"/>
      <c r="H54" s="33"/>
      <c r="I54" s="33"/>
      <c r="J54" s="33"/>
      <c r="K54" s="33"/>
      <c r="L54" s="33"/>
      <c r="M54" s="33"/>
      <c r="N54" s="33">
        <v>7700</v>
      </c>
      <c r="O54" s="27">
        <f t="shared" si="0"/>
        <v>28903</v>
      </c>
      <c r="P54" s="29"/>
      <c r="Q54" s="20"/>
      <c r="R54" s="20">
        <v>89000</v>
      </c>
      <c r="S54" s="20"/>
      <c r="T54" s="20"/>
      <c r="U54" s="24">
        <v>6295</v>
      </c>
      <c r="V54" s="20">
        <v>7284</v>
      </c>
      <c r="W54" s="20"/>
      <c r="X54" s="20"/>
      <c r="Y54" s="20">
        <v>6705</v>
      </c>
      <c r="Z54" s="27">
        <f t="shared" si="1"/>
        <v>109284</v>
      </c>
      <c r="AA54" s="30">
        <f t="shared" si="2"/>
        <v>-80381</v>
      </c>
      <c r="AB54" s="23"/>
      <c r="AC54" s="24">
        <v>1100000</v>
      </c>
      <c r="AD54" s="24"/>
      <c r="AE54" s="24">
        <v>70000</v>
      </c>
      <c r="AF54" s="24">
        <v>2900</v>
      </c>
      <c r="AG54" s="22">
        <f t="shared" si="3"/>
        <v>1172900</v>
      </c>
      <c r="AH54" s="24"/>
      <c r="AI54" s="22">
        <f t="shared" si="4"/>
        <v>1172900</v>
      </c>
    </row>
    <row r="55" spans="1:35" ht="12.75">
      <c r="A55" s="6">
        <f t="shared" si="5"/>
        <v>52</v>
      </c>
      <c r="B55" s="6">
        <v>9322</v>
      </c>
      <c r="C55" s="31" t="s">
        <v>89</v>
      </c>
      <c r="D55" s="19" t="s">
        <v>38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27">
        <f t="shared" si="0"/>
        <v>0</v>
      </c>
      <c r="P55" s="29"/>
      <c r="Q55" s="20"/>
      <c r="R55" s="20"/>
      <c r="S55" s="20"/>
      <c r="T55" s="20"/>
      <c r="U55" s="24"/>
      <c r="V55" s="20"/>
      <c r="W55" s="20"/>
      <c r="X55" s="20"/>
      <c r="Y55" s="20"/>
      <c r="Z55" s="27">
        <f t="shared" si="1"/>
        <v>0</v>
      </c>
      <c r="AA55" s="30">
        <f t="shared" si="2"/>
        <v>0</v>
      </c>
      <c r="AB55" s="23"/>
      <c r="AC55" s="24"/>
      <c r="AD55" s="24"/>
      <c r="AE55" s="24"/>
      <c r="AF55" s="24"/>
      <c r="AG55" s="22">
        <f t="shared" si="3"/>
        <v>0</v>
      </c>
      <c r="AH55" s="24"/>
      <c r="AI55" s="22">
        <f t="shared" si="4"/>
        <v>0</v>
      </c>
    </row>
    <row r="56" spans="1:35" ht="12.75">
      <c r="A56" s="6">
        <f t="shared" si="5"/>
        <v>53</v>
      </c>
      <c r="B56" s="6">
        <v>9323</v>
      </c>
      <c r="C56" s="31" t="s">
        <v>90</v>
      </c>
      <c r="D56" s="19"/>
      <c r="E56" s="21">
        <v>52594</v>
      </c>
      <c r="F56" s="21"/>
      <c r="G56" s="21"/>
      <c r="H56" s="21"/>
      <c r="I56" s="21"/>
      <c r="J56" s="21"/>
      <c r="K56" s="21">
        <v>42352</v>
      </c>
      <c r="L56" s="21">
        <v>18957</v>
      </c>
      <c r="M56" s="21"/>
      <c r="N56" s="21">
        <v>2858</v>
      </c>
      <c r="O56" s="27">
        <f t="shared" si="0"/>
        <v>116761</v>
      </c>
      <c r="P56" s="29"/>
      <c r="Q56" s="24">
        <v>58064</v>
      </c>
      <c r="R56" s="24"/>
      <c r="S56" s="24"/>
      <c r="T56" s="24">
        <v>49182</v>
      </c>
      <c r="U56" s="24">
        <v>2590</v>
      </c>
      <c r="V56" s="24">
        <v>6039</v>
      </c>
      <c r="W56" s="24">
        <v>1358</v>
      </c>
      <c r="X56" s="24"/>
      <c r="Y56" s="24"/>
      <c r="Z56" s="27">
        <f t="shared" si="1"/>
        <v>117233</v>
      </c>
      <c r="AA56" s="30">
        <f t="shared" si="2"/>
        <v>-472</v>
      </c>
      <c r="AB56" s="23"/>
      <c r="AC56" s="24"/>
      <c r="AD56" s="24"/>
      <c r="AE56" s="24">
        <v>382269</v>
      </c>
      <c r="AF56" s="24"/>
      <c r="AG56" s="22">
        <f t="shared" si="3"/>
        <v>382269</v>
      </c>
      <c r="AH56" s="24">
        <v>851</v>
      </c>
      <c r="AI56" s="22">
        <f t="shared" si="4"/>
        <v>381418</v>
      </c>
    </row>
    <row r="57" spans="1:35" ht="12.75">
      <c r="A57" s="6">
        <f t="shared" si="5"/>
        <v>54</v>
      </c>
      <c r="B57" s="6">
        <v>9336</v>
      </c>
      <c r="C57" s="31" t="s">
        <v>91</v>
      </c>
      <c r="D57" s="19"/>
      <c r="E57" s="33">
        <v>48236</v>
      </c>
      <c r="F57" s="33">
        <v>5834</v>
      </c>
      <c r="G57" s="33"/>
      <c r="H57" s="33"/>
      <c r="I57" s="33"/>
      <c r="J57" s="33"/>
      <c r="K57" s="33">
        <v>4500</v>
      </c>
      <c r="L57" s="33"/>
      <c r="M57" s="33">
        <v>53090</v>
      </c>
      <c r="N57" s="33"/>
      <c r="O57" s="27">
        <f t="shared" si="0"/>
        <v>111660</v>
      </c>
      <c r="P57" s="29"/>
      <c r="Q57" s="20">
        <v>51736</v>
      </c>
      <c r="R57" s="20"/>
      <c r="S57" s="20"/>
      <c r="T57" s="20">
        <v>38595</v>
      </c>
      <c r="U57" s="24"/>
      <c r="V57" s="20">
        <v>15518</v>
      </c>
      <c r="W57" s="20">
        <v>15600</v>
      </c>
      <c r="X57" s="20"/>
      <c r="Y57" s="20">
        <v>2645</v>
      </c>
      <c r="Z57" s="27">
        <f t="shared" si="1"/>
        <v>124094</v>
      </c>
      <c r="AA57" s="30">
        <f t="shared" si="2"/>
        <v>-12434</v>
      </c>
      <c r="AB57" s="23"/>
      <c r="AC57" s="24">
        <v>2975000</v>
      </c>
      <c r="AD57" s="24"/>
      <c r="AE57" s="24">
        <v>104148</v>
      </c>
      <c r="AF57" s="24"/>
      <c r="AG57" s="22">
        <f t="shared" si="3"/>
        <v>3079148</v>
      </c>
      <c r="AH57" s="24"/>
      <c r="AI57" s="22">
        <f t="shared" si="4"/>
        <v>3079148</v>
      </c>
    </row>
    <row r="58" spans="1:35" ht="12.75">
      <c r="A58" s="6">
        <f t="shared" si="5"/>
        <v>55</v>
      </c>
      <c r="B58" s="6">
        <v>9326</v>
      </c>
      <c r="C58" s="31" t="s">
        <v>92</v>
      </c>
      <c r="D58" s="19"/>
      <c r="E58" s="21">
        <v>104949</v>
      </c>
      <c r="F58" s="21">
        <v>1052</v>
      </c>
      <c r="G58" s="21"/>
      <c r="H58" s="21"/>
      <c r="I58" s="21">
        <v>8091</v>
      </c>
      <c r="J58" s="21"/>
      <c r="K58" s="21">
        <v>52733</v>
      </c>
      <c r="L58" s="21">
        <v>14105</v>
      </c>
      <c r="M58" s="21">
        <v>140576</v>
      </c>
      <c r="N58" s="21"/>
      <c r="O58" s="27">
        <f t="shared" si="0"/>
        <v>321506</v>
      </c>
      <c r="P58" s="29"/>
      <c r="Q58" s="24">
        <v>88988</v>
      </c>
      <c r="R58" s="24"/>
      <c r="S58" s="24">
        <v>52825</v>
      </c>
      <c r="T58" s="24">
        <v>147883</v>
      </c>
      <c r="U58" s="24">
        <v>13673</v>
      </c>
      <c r="V58" s="24">
        <v>29198</v>
      </c>
      <c r="W58" s="24">
        <v>29156</v>
      </c>
      <c r="X58" s="24"/>
      <c r="Y58" s="24">
        <v>9569</v>
      </c>
      <c r="Z58" s="27">
        <f t="shared" si="1"/>
        <v>371292</v>
      </c>
      <c r="AA58" s="30">
        <f t="shared" si="2"/>
        <v>-49786</v>
      </c>
      <c r="AB58" s="23"/>
      <c r="AC58" s="24">
        <v>3058201</v>
      </c>
      <c r="AD58" s="24">
        <v>88354</v>
      </c>
      <c r="AE58" s="24">
        <v>314534</v>
      </c>
      <c r="AF58" s="24">
        <v>48169</v>
      </c>
      <c r="AG58" s="22">
        <f t="shared" si="3"/>
        <v>3509258</v>
      </c>
      <c r="AH58" s="24">
        <v>62391</v>
      </c>
      <c r="AI58" s="22">
        <f t="shared" si="4"/>
        <v>3446867</v>
      </c>
    </row>
    <row r="59" spans="1:35" ht="12.75">
      <c r="A59" s="6">
        <f t="shared" si="5"/>
        <v>56</v>
      </c>
      <c r="B59" s="6">
        <v>9325</v>
      </c>
      <c r="C59" s="31" t="s">
        <v>93</v>
      </c>
      <c r="D59" s="19"/>
      <c r="E59" s="21">
        <v>149530</v>
      </c>
      <c r="F59" s="21"/>
      <c r="G59" s="21"/>
      <c r="H59" s="21"/>
      <c r="I59" s="21"/>
      <c r="J59" s="21"/>
      <c r="K59" s="21">
        <v>188852</v>
      </c>
      <c r="L59" s="21">
        <v>5151</v>
      </c>
      <c r="M59" s="21"/>
      <c r="N59" s="21"/>
      <c r="O59" s="27">
        <f t="shared" si="0"/>
        <v>343533</v>
      </c>
      <c r="P59" s="29"/>
      <c r="Q59" s="24">
        <v>42823</v>
      </c>
      <c r="R59" s="24"/>
      <c r="S59" s="24">
        <v>126019</v>
      </c>
      <c r="T59" s="24">
        <v>110650</v>
      </c>
      <c r="U59" s="24">
        <v>34065</v>
      </c>
      <c r="V59" s="24">
        <v>29675</v>
      </c>
      <c r="W59" s="24">
        <v>5000</v>
      </c>
      <c r="X59" s="24"/>
      <c r="Y59" s="24"/>
      <c r="Z59" s="27">
        <f t="shared" si="1"/>
        <v>348232</v>
      </c>
      <c r="AA59" s="30">
        <f t="shared" si="2"/>
        <v>-4699</v>
      </c>
      <c r="AB59" s="23"/>
      <c r="AC59" s="24">
        <v>6084000</v>
      </c>
      <c r="AD59" s="24">
        <v>937000</v>
      </c>
      <c r="AE59" s="24">
        <v>147006</v>
      </c>
      <c r="AF59" s="24">
        <v>10660</v>
      </c>
      <c r="AG59" s="22">
        <f t="shared" si="3"/>
        <v>7178666</v>
      </c>
      <c r="AH59" s="24">
        <v>44202</v>
      </c>
      <c r="AI59" s="22">
        <f t="shared" si="4"/>
        <v>7134464</v>
      </c>
    </row>
    <row r="60" spans="1:35" ht="12.75">
      <c r="A60" s="6">
        <f t="shared" si="5"/>
        <v>57</v>
      </c>
      <c r="B60" s="32">
        <v>9302</v>
      </c>
      <c r="C60" s="31" t="s">
        <v>94</v>
      </c>
      <c r="D60" s="19"/>
      <c r="E60" s="21">
        <v>45623</v>
      </c>
      <c r="F60" s="21">
        <v>1350</v>
      </c>
      <c r="G60" s="21"/>
      <c r="H60" s="21"/>
      <c r="I60" s="21"/>
      <c r="J60" s="21"/>
      <c r="K60" s="21">
        <v>34158</v>
      </c>
      <c r="L60" s="21">
        <v>143</v>
      </c>
      <c r="M60" s="21"/>
      <c r="N60" s="21"/>
      <c r="O60" s="27">
        <f t="shared" si="0"/>
        <v>81274</v>
      </c>
      <c r="P60" s="29"/>
      <c r="Q60" s="24">
        <v>34528</v>
      </c>
      <c r="R60" s="24">
        <v>22890</v>
      </c>
      <c r="S60" s="24">
        <v>271</v>
      </c>
      <c r="T60" s="24">
        <v>20420</v>
      </c>
      <c r="U60" s="24">
        <v>6124</v>
      </c>
      <c r="V60" s="24">
        <v>3696</v>
      </c>
      <c r="W60" s="24">
        <v>2350</v>
      </c>
      <c r="X60" s="24"/>
      <c r="Y60" s="24">
        <v>6687</v>
      </c>
      <c r="Z60" s="27">
        <f t="shared" si="1"/>
        <v>96966</v>
      </c>
      <c r="AA60" s="30">
        <f t="shared" si="2"/>
        <v>-15692</v>
      </c>
      <c r="AB60" s="23"/>
      <c r="AC60" s="24">
        <v>839363</v>
      </c>
      <c r="AD60" s="24"/>
      <c r="AE60" s="24">
        <v>9425</v>
      </c>
      <c r="AF60" s="24"/>
      <c r="AG60" s="22">
        <f t="shared" si="3"/>
        <v>848788</v>
      </c>
      <c r="AH60" s="24">
        <v>1280</v>
      </c>
      <c r="AI60" s="22">
        <f t="shared" si="4"/>
        <v>847508</v>
      </c>
    </row>
    <row r="61" spans="1:35" ht="12.75">
      <c r="A61" s="6">
        <f t="shared" si="5"/>
        <v>58</v>
      </c>
      <c r="B61" s="6">
        <v>9321</v>
      </c>
      <c r="C61" s="31" t="s">
        <v>95</v>
      </c>
      <c r="D61" s="19"/>
      <c r="E61" s="21">
        <v>618502</v>
      </c>
      <c r="F61" s="21">
        <v>21788</v>
      </c>
      <c r="G61" s="21"/>
      <c r="H61" s="21"/>
      <c r="I61" s="21">
        <v>3675</v>
      </c>
      <c r="J61" s="21"/>
      <c r="K61" s="21">
        <v>38357</v>
      </c>
      <c r="L61" s="21"/>
      <c r="M61" s="21">
        <v>44600</v>
      </c>
      <c r="N61" s="21"/>
      <c r="O61" s="27">
        <f t="shared" si="0"/>
        <v>726922</v>
      </c>
      <c r="P61" s="29"/>
      <c r="Q61" s="24">
        <v>122003</v>
      </c>
      <c r="R61" s="24">
        <v>53030</v>
      </c>
      <c r="S61" s="24">
        <v>170978</v>
      </c>
      <c r="T61" s="24">
        <v>146084</v>
      </c>
      <c r="U61" s="24">
        <v>170386</v>
      </c>
      <c r="V61" s="24">
        <v>61138</v>
      </c>
      <c r="W61" s="24">
        <v>36188</v>
      </c>
      <c r="X61" s="24"/>
      <c r="Y61" s="24"/>
      <c r="Z61" s="27">
        <f t="shared" si="1"/>
        <v>759807</v>
      </c>
      <c r="AA61" s="30">
        <f t="shared" si="2"/>
        <v>-32885</v>
      </c>
      <c r="AB61" s="23"/>
      <c r="AC61" s="24">
        <v>4210376</v>
      </c>
      <c r="AD61" s="24">
        <v>76917</v>
      </c>
      <c r="AE61" s="24">
        <v>53088</v>
      </c>
      <c r="AF61" s="24">
        <v>6197</v>
      </c>
      <c r="AG61" s="22">
        <f t="shared" si="3"/>
        <v>4346578</v>
      </c>
      <c r="AH61" s="24">
        <v>396290</v>
      </c>
      <c r="AI61" s="22">
        <f t="shared" si="4"/>
        <v>3950288</v>
      </c>
    </row>
    <row r="62" spans="1:35" ht="12.75">
      <c r="A62" s="6">
        <f t="shared" si="5"/>
        <v>59</v>
      </c>
      <c r="B62" s="6">
        <v>9327</v>
      </c>
      <c r="C62" s="31" t="s">
        <v>96</v>
      </c>
      <c r="D62" s="19"/>
      <c r="E62" s="21">
        <v>215022</v>
      </c>
      <c r="F62" s="21">
        <v>20690</v>
      </c>
      <c r="G62" s="21">
        <v>2000</v>
      </c>
      <c r="H62" s="21"/>
      <c r="I62" s="21"/>
      <c r="J62" s="21">
        <v>2000</v>
      </c>
      <c r="K62" s="21">
        <v>25008</v>
      </c>
      <c r="L62" s="21">
        <v>25109</v>
      </c>
      <c r="M62" s="21">
        <v>3850</v>
      </c>
      <c r="N62" s="21">
        <v>26887</v>
      </c>
      <c r="O62" s="27">
        <f t="shared" si="0"/>
        <v>320566</v>
      </c>
      <c r="P62" s="29"/>
      <c r="Q62" s="24">
        <v>99097</v>
      </c>
      <c r="R62" s="24">
        <v>4334</v>
      </c>
      <c r="S62" s="24">
        <v>85438</v>
      </c>
      <c r="T62" s="24">
        <v>32560</v>
      </c>
      <c r="U62" s="24">
        <v>18320</v>
      </c>
      <c r="V62" s="24">
        <v>32856</v>
      </c>
      <c r="W62" s="24">
        <v>26178</v>
      </c>
      <c r="X62" s="24"/>
      <c r="Y62" s="24">
        <v>2718</v>
      </c>
      <c r="Z62" s="27">
        <f t="shared" si="1"/>
        <v>301501</v>
      </c>
      <c r="AA62" s="30">
        <f t="shared" si="2"/>
        <v>19065</v>
      </c>
      <c r="AB62" s="23"/>
      <c r="AC62" s="24">
        <v>295128</v>
      </c>
      <c r="AD62" s="24">
        <v>40820</v>
      </c>
      <c r="AE62" s="24">
        <v>1102427</v>
      </c>
      <c r="AF62" s="24"/>
      <c r="AG62" s="22">
        <f t="shared" si="3"/>
        <v>1438375</v>
      </c>
      <c r="AH62" s="24">
        <v>470833</v>
      </c>
      <c r="AI62" s="22">
        <f t="shared" si="4"/>
        <v>967542</v>
      </c>
    </row>
    <row r="63" spans="1:35" ht="12.75">
      <c r="A63" s="6">
        <f t="shared" si="5"/>
        <v>60</v>
      </c>
      <c r="B63" s="6">
        <v>10004</v>
      </c>
      <c r="C63" s="31" t="s">
        <v>97</v>
      </c>
      <c r="D63" s="19"/>
      <c r="E63" s="21">
        <v>281161</v>
      </c>
      <c r="F63" s="21">
        <v>1213</v>
      </c>
      <c r="G63" s="21"/>
      <c r="H63" s="21">
        <v>145474</v>
      </c>
      <c r="I63" s="21"/>
      <c r="J63" s="21"/>
      <c r="K63" s="21">
        <v>1655</v>
      </c>
      <c r="L63" s="21">
        <v>47174</v>
      </c>
      <c r="M63" s="21">
        <v>456</v>
      </c>
      <c r="N63" s="21">
        <v>12490</v>
      </c>
      <c r="O63" s="27">
        <f t="shared" si="0"/>
        <v>489623</v>
      </c>
      <c r="P63" s="29"/>
      <c r="Q63" s="24">
        <v>45949</v>
      </c>
      <c r="R63" s="24">
        <v>23400</v>
      </c>
      <c r="S63" s="24">
        <v>15058</v>
      </c>
      <c r="T63" s="24">
        <v>23984</v>
      </c>
      <c r="U63" s="24">
        <v>60824</v>
      </c>
      <c r="V63" s="24">
        <v>17225</v>
      </c>
      <c r="W63" s="24">
        <v>2013</v>
      </c>
      <c r="X63" s="24"/>
      <c r="Y63" s="24">
        <v>1286548</v>
      </c>
      <c r="Z63" s="27">
        <f t="shared" si="1"/>
        <v>1475001</v>
      </c>
      <c r="AA63" s="30">
        <f t="shared" si="2"/>
        <v>-985378</v>
      </c>
      <c r="AB63" s="23"/>
      <c r="AC63" s="24">
        <v>1425000</v>
      </c>
      <c r="AD63" s="24"/>
      <c r="AE63" s="24">
        <v>444363</v>
      </c>
      <c r="AF63" s="24"/>
      <c r="AG63" s="22">
        <f t="shared" si="3"/>
        <v>1869363</v>
      </c>
      <c r="AH63" s="24"/>
      <c r="AI63" s="22">
        <f t="shared" si="4"/>
        <v>1869363</v>
      </c>
    </row>
    <row r="64" spans="1:35" ht="12.75">
      <c r="A64" s="6">
        <f t="shared" si="5"/>
        <v>61</v>
      </c>
      <c r="B64" s="6">
        <v>9329</v>
      </c>
      <c r="C64" s="31" t="s">
        <v>98</v>
      </c>
      <c r="D64" s="19" t="s">
        <v>38</v>
      </c>
      <c r="E64" s="21">
        <v>141157</v>
      </c>
      <c r="F64" s="21">
        <v>6428</v>
      </c>
      <c r="G64" s="21"/>
      <c r="H64" s="21"/>
      <c r="I64" s="21"/>
      <c r="J64" s="21"/>
      <c r="K64" s="21">
        <v>11000</v>
      </c>
      <c r="L64" s="21"/>
      <c r="M64" s="21"/>
      <c r="N64" s="21">
        <v>11053</v>
      </c>
      <c r="O64" s="27">
        <f t="shared" si="0"/>
        <v>169638</v>
      </c>
      <c r="P64" s="29"/>
      <c r="Q64" s="24">
        <v>54553</v>
      </c>
      <c r="R64" s="24"/>
      <c r="S64" s="24"/>
      <c r="T64" s="24">
        <v>41995</v>
      </c>
      <c r="U64" s="24">
        <v>27108</v>
      </c>
      <c r="V64" s="24">
        <v>17357</v>
      </c>
      <c r="W64" s="24">
        <v>9500</v>
      </c>
      <c r="X64" s="24"/>
      <c r="Y64" s="24">
        <v>14551</v>
      </c>
      <c r="Z64" s="27">
        <f t="shared" si="1"/>
        <v>165064</v>
      </c>
      <c r="AA64" s="30">
        <f t="shared" si="2"/>
        <v>4574</v>
      </c>
      <c r="AB64" s="23"/>
      <c r="AC64" s="24">
        <v>3885000</v>
      </c>
      <c r="AD64" s="24">
        <v>225664</v>
      </c>
      <c r="AE64" s="24">
        <v>87383</v>
      </c>
      <c r="AF64" s="24"/>
      <c r="AG64" s="22">
        <f t="shared" si="3"/>
        <v>4198047</v>
      </c>
      <c r="AH64" s="24">
        <v>1753</v>
      </c>
      <c r="AI64" s="22">
        <f t="shared" si="4"/>
        <v>4196294</v>
      </c>
    </row>
    <row r="65" spans="1:35" ht="12.75">
      <c r="A65" s="6">
        <f t="shared" si="5"/>
        <v>62</v>
      </c>
      <c r="B65" s="6">
        <v>9337</v>
      </c>
      <c r="C65" s="31" t="s">
        <v>99</v>
      </c>
      <c r="D65" s="19"/>
      <c r="E65" s="33">
        <v>49408</v>
      </c>
      <c r="F65" s="33"/>
      <c r="G65" s="33">
        <v>100</v>
      </c>
      <c r="H65" s="33"/>
      <c r="I65" s="33"/>
      <c r="J65" s="33"/>
      <c r="K65" s="33">
        <v>62319</v>
      </c>
      <c r="L65" s="33">
        <v>86</v>
      </c>
      <c r="M65" s="33"/>
      <c r="N65" s="33"/>
      <c r="O65" s="27">
        <f t="shared" si="0"/>
        <v>111913</v>
      </c>
      <c r="P65" s="29"/>
      <c r="Q65" s="20">
        <v>51335</v>
      </c>
      <c r="R65" s="20">
        <v>3954</v>
      </c>
      <c r="S65" s="20">
        <v>12984</v>
      </c>
      <c r="T65" s="20">
        <v>13076</v>
      </c>
      <c r="U65" s="24">
        <v>11124</v>
      </c>
      <c r="V65" s="20">
        <v>10996</v>
      </c>
      <c r="W65" s="20">
        <v>1644</v>
      </c>
      <c r="X65" s="20"/>
      <c r="Y65" s="20"/>
      <c r="Z65" s="27">
        <f t="shared" si="1"/>
        <v>105113</v>
      </c>
      <c r="AA65" s="30">
        <f t="shared" si="2"/>
        <v>6800</v>
      </c>
      <c r="AB65" s="23"/>
      <c r="AC65" s="24">
        <v>1817153</v>
      </c>
      <c r="AD65" s="24">
        <v>8069</v>
      </c>
      <c r="AE65" s="24">
        <v>8757</v>
      </c>
      <c r="AF65" s="24"/>
      <c r="AG65" s="22">
        <f t="shared" si="3"/>
        <v>1833979</v>
      </c>
      <c r="AH65" s="24">
        <v>70816</v>
      </c>
      <c r="AI65" s="22">
        <f t="shared" si="4"/>
        <v>1763163</v>
      </c>
    </row>
    <row r="66" spans="1:35" ht="12.75">
      <c r="A66" s="6">
        <f t="shared" si="5"/>
        <v>63</v>
      </c>
      <c r="B66" s="6">
        <v>9331</v>
      </c>
      <c r="C66" s="31" t="s">
        <v>100</v>
      </c>
      <c r="D66" s="19"/>
      <c r="E66" s="21">
        <v>54483</v>
      </c>
      <c r="F66" s="21"/>
      <c r="G66" s="21"/>
      <c r="H66" s="21"/>
      <c r="I66" s="21"/>
      <c r="J66" s="21"/>
      <c r="K66" s="21">
        <v>1165</v>
      </c>
      <c r="L66" s="21">
        <v>12029</v>
      </c>
      <c r="M66" s="21">
        <v>3266</v>
      </c>
      <c r="N66" s="21">
        <v>411</v>
      </c>
      <c r="O66" s="27">
        <f t="shared" si="0"/>
        <v>71354</v>
      </c>
      <c r="P66" s="29"/>
      <c r="Q66" s="24">
        <v>37616</v>
      </c>
      <c r="R66" s="24">
        <v>17333</v>
      </c>
      <c r="S66" s="24">
        <v>1607</v>
      </c>
      <c r="T66" s="24">
        <v>8110</v>
      </c>
      <c r="U66" s="24">
        <v>2270</v>
      </c>
      <c r="V66" s="24">
        <v>5664</v>
      </c>
      <c r="W66" s="24">
        <v>897</v>
      </c>
      <c r="X66" s="24"/>
      <c r="Y66" s="24"/>
      <c r="Z66" s="27">
        <f t="shared" si="1"/>
        <v>73497</v>
      </c>
      <c r="AA66" s="30">
        <f t="shared" si="2"/>
        <v>-2143</v>
      </c>
      <c r="AB66" s="23"/>
      <c r="AC66" s="24">
        <v>1025000</v>
      </c>
      <c r="AD66" s="24">
        <v>1910</v>
      </c>
      <c r="AE66" s="24">
        <v>232899</v>
      </c>
      <c r="AF66" s="24">
        <v>892</v>
      </c>
      <c r="AG66" s="22">
        <f t="shared" si="3"/>
        <v>1260701</v>
      </c>
      <c r="AH66" s="24">
        <v>533</v>
      </c>
      <c r="AI66" s="22">
        <f t="shared" si="4"/>
        <v>1260168</v>
      </c>
    </row>
    <row r="67" spans="1:35" ht="12.75">
      <c r="A67" s="6">
        <f t="shared" si="5"/>
        <v>64</v>
      </c>
      <c r="B67" s="6">
        <v>9332</v>
      </c>
      <c r="C67" s="31" t="s">
        <v>101</v>
      </c>
      <c r="D67" s="19"/>
      <c r="E67" s="21">
        <v>24792</v>
      </c>
      <c r="F67" s="21"/>
      <c r="G67" s="21">
        <v>40</v>
      </c>
      <c r="H67" s="21"/>
      <c r="I67" s="21"/>
      <c r="J67" s="21"/>
      <c r="K67" s="21"/>
      <c r="L67" s="21">
        <v>8429</v>
      </c>
      <c r="M67" s="21">
        <v>1554</v>
      </c>
      <c r="N67" s="21">
        <v>2109</v>
      </c>
      <c r="O67" s="27">
        <f t="shared" si="0"/>
        <v>36924</v>
      </c>
      <c r="P67" s="29"/>
      <c r="Q67" s="24">
        <v>2381</v>
      </c>
      <c r="R67" s="24"/>
      <c r="S67" s="24">
        <v>3049</v>
      </c>
      <c r="T67" s="24">
        <v>7045</v>
      </c>
      <c r="U67" s="24">
        <v>7382</v>
      </c>
      <c r="V67" s="24">
        <v>4660</v>
      </c>
      <c r="W67" s="24">
        <v>1756</v>
      </c>
      <c r="X67" s="24"/>
      <c r="Y67" s="24">
        <v>738</v>
      </c>
      <c r="Z67" s="27">
        <f t="shared" si="1"/>
        <v>27011</v>
      </c>
      <c r="AA67" s="30">
        <f t="shared" si="2"/>
        <v>9913</v>
      </c>
      <c r="AB67" s="23"/>
      <c r="AC67" s="24">
        <v>334000</v>
      </c>
      <c r="AD67" s="24">
        <v>16486</v>
      </c>
      <c r="AE67" s="24">
        <v>171619</v>
      </c>
      <c r="AF67" s="24">
        <v>1872</v>
      </c>
      <c r="AG67" s="22">
        <f t="shared" si="3"/>
        <v>523977</v>
      </c>
      <c r="AH67" s="24"/>
      <c r="AI67" s="22">
        <f t="shared" si="4"/>
        <v>523977</v>
      </c>
    </row>
    <row r="68" spans="1:35" ht="12.75">
      <c r="A68" s="6">
        <f t="shared" si="5"/>
        <v>65</v>
      </c>
      <c r="B68" s="6">
        <v>9985</v>
      </c>
      <c r="C68" s="31" t="s">
        <v>102</v>
      </c>
      <c r="D68" s="19"/>
      <c r="E68" s="33">
        <v>4264</v>
      </c>
      <c r="F68" s="33"/>
      <c r="G68" s="33"/>
      <c r="H68" s="33"/>
      <c r="I68" s="33"/>
      <c r="J68" s="33"/>
      <c r="K68" s="33"/>
      <c r="L68" s="33">
        <v>56</v>
      </c>
      <c r="M68" s="33"/>
      <c r="N68" s="33">
        <v>3500</v>
      </c>
      <c r="O68" s="27">
        <f t="shared" si="0"/>
        <v>7820</v>
      </c>
      <c r="P68" s="29"/>
      <c r="Q68" s="20"/>
      <c r="R68" s="20"/>
      <c r="S68" s="20"/>
      <c r="T68" s="20">
        <v>4630</v>
      </c>
      <c r="U68" s="20">
        <v>718</v>
      </c>
      <c r="V68" s="20">
        <v>1762</v>
      </c>
      <c r="W68" s="20"/>
      <c r="X68" s="20"/>
      <c r="Y68" s="20">
        <v>200</v>
      </c>
      <c r="Z68" s="27">
        <f t="shared" si="1"/>
        <v>7310</v>
      </c>
      <c r="AA68" s="30">
        <f t="shared" si="2"/>
        <v>510</v>
      </c>
      <c r="AB68" s="23"/>
      <c r="AC68" s="24"/>
      <c r="AD68" s="24">
        <v>5790</v>
      </c>
      <c r="AE68" s="24">
        <v>6356</v>
      </c>
      <c r="AF68" s="24"/>
      <c r="AG68" s="22">
        <f t="shared" si="3"/>
        <v>12146</v>
      </c>
      <c r="AH68" s="24">
        <v>12146</v>
      </c>
      <c r="AI68" s="22">
        <f t="shared" si="4"/>
        <v>0</v>
      </c>
    </row>
    <row r="69" spans="1:35" ht="12.75">
      <c r="A69" s="6">
        <f t="shared" si="5"/>
        <v>66</v>
      </c>
      <c r="B69" s="6">
        <v>9340</v>
      </c>
      <c r="C69" s="28" t="s">
        <v>103</v>
      </c>
      <c r="D69" s="19"/>
      <c r="E69" s="20">
        <v>300067</v>
      </c>
      <c r="F69" s="20"/>
      <c r="G69" s="20">
        <v>55685</v>
      </c>
      <c r="H69" s="20"/>
      <c r="I69" s="20">
        <v>8600</v>
      </c>
      <c r="J69" s="20"/>
      <c r="K69" s="20">
        <v>1346</v>
      </c>
      <c r="L69" s="20">
        <v>5260</v>
      </c>
      <c r="M69" s="20">
        <v>426</v>
      </c>
      <c r="N69" s="20">
        <v>9369</v>
      </c>
      <c r="O69" s="22">
        <f t="shared" si="0"/>
        <v>380753</v>
      </c>
      <c r="P69" s="23"/>
      <c r="Q69" s="20">
        <v>76573</v>
      </c>
      <c r="R69" s="20">
        <v>19945</v>
      </c>
      <c r="S69" s="20">
        <v>169037</v>
      </c>
      <c r="T69" s="20">
        <v>15123</v>
      </c>
      <c r="U69" s="24">
        <v>67523</v>
      </c>
      <c r="V69" s="20">
        <v>20113</v>
      </c>
      <c r="W69" s="20"/>
      <c r="X69" s="20"/>
      <c r="Y69" s="20"/>
      <c r="Z69" s="22">
        <f t="shared" si="1"/>
        <v>368314</v>
      </c>
      <c r="AA69" s="30">
        <f t="shared" si="2"/>
        <v>12439</v>
      </c>
      <c r="AB69" s="23"/>
      <c r="AC69" s="24">
        <v>1865975</v>
      </c>
      <c r="AD69" s="24">
        <v>43848</v>
      </c>
      <c r="AE69" s="24">
        <v>68413</v>
      </c>
      <c r="AF69" s="24"/>
      <c r="AG69" s="22">
        <f t="shared" si="3"/>
        <v>1978236</v>
      </c>
      <c r="AH69" s="24">
        <v>6120</v>
      </c>
      <c r="AI69" s="22">
        <f t="shared" si="4"/>
        <v>1972116</v>
      </c>
    </row>
    <row r="70" spans="1:35" ht="12.75">
      <c r="A70" s="6">
        <f t="shared" si="5"/>
        <v>67</v>
      </c>
      <c r="B70" s="6">
        <v>9343</v>
      </c>
      <c r="C70" s="28" t="s">
        <v>104</v>
      </c>
      <c r="D70" s="19"/>
      <c r="E70" s="20">
        <v>34575</v>
      </c>
      <c r="F70" s="20"/>
      <c r="G70" s="20"/>
      <c r="H70" s="20"/>
      <c r="I70" s="20"/>
      <c r="J70" s="20"/>
      <c r="K70" s="20">
        <v>27629</v>
      </c>
      <c r="L70" s="20">
        <v>486</v>
      </c>
      <c r="M70" s="20">
        <v>2000</v>
      </c>
      <c r="N70" s="20">
        <v>3281</v>
      </c>
      <c r="O70" s="22">
        <f t="shared" si="0"/>
        <v>67971</v>
      </c>
      <c r="P70" s="23"/>
      <c r="Q70" s="20">
        <v>53003</v>
      </c>
      <c r="R70" s="20">
        <v>11900</v>
      </c>
      <c r="S70" s="20"/>
      <c r="T70" s="20">
        <v>20380</v>
      </c>
      <c r="U70" s="24">
        <v>5676</v>
      </c>
      <c r="V70" s="20">
        <v>5249</v>
      </c>
      <c r="W70" s="20">
        <v>191</v>
      </c>
      <c r="X70" s="20"/>
      <c r="Y70" s="20">
        <v>549</v>
      </c>
      <c r="Z70" s="22">
        <f t="shared" si="1"/>
        <v>96948</v>
      </c>
      <c r="AA70" s="30">
        <f t="shared" si="2"/>
        <v>-28977</v>
      </c>
      <c r="AB70" s="23"/>
      <c r="AC70" s="24">
        <v>1350000</v>
      </c>
      <c r="AD70" s="24">
        <v>35000</v>
      </c>
      <c r="AE70" s="24">
        <v>10977</v>
      </c>
      <c r="AF70" s="24"/>
      <c r="AG70" s="22">
        <f t="shared" si="3"/>
        <v>1395977</v>
      </c>
      <c r="AH70" s="24"/>
      <c r="AI70" s="22">
        <f t="shared" si="4"/>
        <v>1395977</v>
      </c>
    </row>
    <row r="71" spans="1:35" ht="12.75">
      <c r="A71" s="6">
        <f t="shared" si="5"/>
        <v>68</v>
      </c>
      <c r="B71" s="6">
        <v>9350</v>
      </c>
      <c r="C71" s="40" t="s">
        <v>105</v>
      </c>
      <c r="D71" s="19"/>
      <c r="E71" s="20">
        <v>114130</v>
      </c>
      <c r="F71" s="20"/>
      <c r="G71" s="20">
        <v>7487</v>
      </c>
      <c r="H71" s="20"/>
      <c r="I71" s="20">
        <v>3000</v>
      </c>
      <c r="J71" s="20"/>
      <c r="K71" s="20"/>
      <c r="L71" s="20">
        <v>8000</v>
      </c>
      <c r="M71" s="20">
        <v>10339</v>
      </c>
      <c r="N71" s="20"/>
      <c r="O71" s="22">
        <f t="shared" si="0"/>
        <v>142956</v>
      </c>
      <c r="P71" s="23"/>
      <c r="Q71" s="20">
        <v>49041</v>
      </c>
      <c r="R71" s="20">
        <v>15600</v>
      </c>
      <c r="S71" s="20">
        <v>9416</v>
      </c>
      <c r="T71" s="20">
        <v>19176</v>
      </c>
      <c r="U71" s="20">
        <v>7318</v>
      </c>
      <c r="V71" s="20">
        <v>14261</v>
      </c>
      <c r="W71" s="20">
        <v>6069</v>
      </c>
      <c r="X71" s="20"/>
      <c r="Y71" s="20">
        <v>4949</v>
      </c>
      <c r="Z71" s="22">
        <f t="shared" si="1"/>
        <v>125830</v>
      </c>
      <c r="AA71" s="30">
        <f t="shared" si="2"/>
        <v>17126</v>
      </c>
      <c r="AB71" s="23"/>
      <c r="AC71" s="24">
        <v>2011718</v>
      </c>
      <c r="AD71" s="24">
        <v>35813</v>
      </c>
      <c r="AE71" s="24">
        <v>224701</v>
      </c>
      <c r="AF71" s="24"/>
      <c r="AG71" s="22">
        <f t="shared" si="3"/>
        <v>2272232</v>
      </c>
      <c r="AH71" s="24">
        <v>237688</v>
      </c>
      <c r="AI71" s="22">
        <f t="shared" si="4"/>
        <v>2034544</v>
      </c>
    </row>
    <row r="72" spans="1:35" ht="12.75">
      <c r="A72" s="6">
        <f t="shared" si="5"/>
        <v>69</v>
      </c>
      <c r="B72" s="6">
        <v>15266</v>
      </c>
      <c r="C72" s="28" t="s">
        <v>106</v>
      </c>
      <c r="D72" s="19"/>
      <c r="E72" s="20">
        <v>47279</v>
      </c>
      <c r="F72" s="20"/>
      <c r="G72" s="20">
        <v>371</v>
      </c>
      <c r="H72" s="20"/>
      <c r="I72" s="20">
        <v>500</v>
      </c>
      <c r="J72" s="20"/>
      <c r="K72" s="20">
        <v>15982</v>
      </c>
      <c r="L72" s="20">
        <v>1600</v>
      </c>
      <c r="M72" s="20">
        <v>3067</v>
      </c>
      <c r="N72" s="20">
        <v>536</v>
      </c>
      <c r="O72" s="22">
        <f t="shared" si="0"/>
        <v>69335</v>
      </c>
      <c r="P72" s="23"/>
      <c r="Q72" s="20"/>
      <c r="R72" s="20"/>
      <c r="S72" s="20">
        <v>16004</v>
      </c>
      <c r="T72" s="20">
        <v>15826</v>
      </c>
      <c r="U72" s="20">
        <v>5010</v>
      </c>
      <c r="V72" s="20">
        <v>5456</v>
      </c>
      <c r="W72" s="20">
        <v>31993</v>
      </c>
      <c r="X72" s="20"/>
      <c r="Y72" s="20"/>
      <c r="Z72" s="22">
        <f t="shared" si="1"/>
        <v>74289</v>
      </c>
      <c r="AA72" s="30">
        <f t="shared" si="2"/>
        <v>-4954</v>
      </c>
      <c r="AB72" s="23"/>
      <c r="AC72" s="24">
        <v>1145000</v>
      </c>
      <c r="AD72" s="24">
        <v>14533</v>
      </c>
      <c r="AE72" s="24">
        <v>42971</v>
      </c>
      <c r="AF72" s="24"/>
      <c r="AG72" s="22">
        <f t="shared" si="3"/>
        <v>1202504</v>
      </c>
      <c r="AH72" s="24">
        <v>3625</v>
      </c>
      <c r="AI72" s="22">
        <f t="shared" si="4"/>
        <v>1198879</v>
      </c>
    </row>
    <row r="73" spans="1:35" ht="12.75">
      <c r="A73" s="6">
        <f t="shared" si="5"/>
        <v>70</v>
      </c>
      <c r="B73" s="6">
        <v>9962</v>
      </c>
      <c r="C73" s="28" t="s">
        <v>107</v>
      </c>
      <c r="D73" s="19"/>
      <c r="E73" s="20">
        <v>34743</v>
      </c>
      <c r="F73" s="20"/>
      <c r="G73" s="20"/>
      <c r="H73" s="20"/>
      <c r="I73" s="20"/>
      <c r="J73" s="20"/>
      <c r="K73" s="20"/>
      <c r="L73" s="20"/>
      <c r="M73" s="20"/>
      <c r="N73" s="20"/>
      <c r="O73" s="22">
        <f t="shared" si="0"/>
        <v>34743</v>
      </c>
      <c r="P73" s="23"/>
      <c r="Q73" s="20">
        <v>8423</v>
      </c>
      <c r="R73" s="20"/>
      <c r="S73" s="20"/>
      <c r="T73" s="20">
        <v>4770</v>
      </c>
      <c r="U73" s="20">
        <v>2600</v>
      </c>
      <c r="V73" s="20">
        <v>3069</v>
      </c>
      <c r="W73" s="20"/>
      <c r="X73" s="20"/>
      <c r="Y73" s="20">
        <v>1922</v>
      </c>
      <c r="Z73" s="22">
        <f t="shared" si="1"/>
        <v>20784</v>
      </c>
      <c r="AA73" s="30">
        <f t="shared" si="2"/>
        <v>13959</v>
      </c>
      <c r="AB73" s="23"/>
      <c r="AC73" s="24"/>
      <c r="AD73" s="24"/>
      <c r="AE73" s="24">
        <v>23787</v>
      </c>
      <c r="AF73" s="24"/>
      <c r="AG73" s="22">
        <f t="shared" si="3"/>
        <v>23787</v>
      </c>
      <c r="AH73" s="24"/>
      <c r="AI73" s="22">
        <f t="shared" si="4"/>
        <v>23787</v>
      </c>
    </row>
    <row r="74" spans="1:35" ht="12.75">
      <c r="A74" s="6">
        <f t="shared" si="5"/>
        <v>71</v>
      </c>
      <c r="B74" s="6">
        <v>9556</v>
      </c>
      <c r="C74" s="28" t="s">
        <v>108</v>
      </c>
      <c r="D74" s="19"/>
      <c r="E74" s="20">
        <v>110160</v>
      </c>
      <c r="F74" s="20"/>
      <c r="G74" s="20"/>
      <c r="H74" s="20">
        <v>10704</v>
      </c>
      <c r="I74" s="20"/>
      <c r="J74" s="20">
        <v>25900</v>
      </c>
      <c r="K74" s="20">
        <v>13388</v>
      </c>
      <c r="L74" s="20"/>
      <c r="M74" s="20">
        <v>5048</v>
      </c>
      <c r="N74" s="20">
        <v>48000</v>
      </c>
      <c r="O74" s="22">
        <f t="shared" si="0"/>
        <v>213200</v>
      </c>
      <c r="P74" s="23"/>
      <c r="Q74" s="20">
        <v>53949</v>
      </c>
      <c r="R74" s="20"/>
      <c r="S74" s="20">
        <v>11535</v>
      </c>
      <c r="T74" s="20">
        <v>66509</v>
      </c>
      <c r="U74" s="20">
        <v>84911</v>
      </c>
      <c r="V74" s="24">
        <v>7363</v>
      </c>
      <c r="W74" s="24"/>
      <c r="X74" s="24"/>
      <c r="Y74" s="24">
        <v>10347</v>
      </c>
      <c r="Z74" s="22">
        <f t="shared" si="1"/>
        <v>234614</v>
      </c>
      <c r="AA74" s="30">
        <f t="shared" si="2"/>
        <v>-21414</v>
      </c>
      <c r="AB74" s="23"/>
      <c r="AC74" s="24">
        <v>1698427</v>
      </c>
      <c r="AD74" s="24">
        <v>35549</v>
      </c>
      <c r="AE74" s="24">
        <v>409335</v>
      </c>
      <c r="AF74" s="24"/>
      <c r="AG74" s="22">
        <f t="shared" si="3"/>
        <v>2143311</v>
      </c>
      <c r="AH74" s="24">
        <v>121524</v>
      </c>
      <c r="AI74" s="22">
        <f t="shared" si="4"/>
        <v>2021787</v>
      </c>
    </row>
    <row r="75" spans="1:35" ht="12.75">
      <c r="A75" s="6">
        <f t="shared" si="5"/>
        <v>72</v>
      </c>
      <c r="B75" s="6">
        <v>9341</v>
      </c>
      <c r="C75" s="28" t="s">
        <v>109</v>
      </c>
      <c r="D75" s="19" t="s">
        <v>38</v>
      </c>
      <c r="E75" s="20">
        <v>60994</v>
      </c>
      <c r="F75" s="20"/>
      <c r="G75" s="20">
        <v>364</v>
      </c>
      <c r="H75" s="20"/>
      <c r="I75" s="20"/>
      <c r="J75" s="24"/>
      <c r="K75" s="24">
        <v>74820</v>
      </c>
      <c r="L75" s="24">
        <v>4867</v>
      </c>
      <c r="M75" s="24">
        <v>4327</v>
      </c>
      <c r="N75" s="24"/>
      <c r="O75" s="22">
        <f t="shared" si="0"/>
        <v>145372</v>
      </c>
      <c r="P75" s="23"/>
      <c r="Q75" s="20">
        <v>51483</v>
      </c>
      <c r="R75" s="20">
        <v>20280</v>
      </c>
      <c r="S75" s="20">
        <v>2175</v>
      </c>
      <c r="T75" s="20">
        <v>79113</v>
      </c>
      <c r="U75" s="20">
        <v>24592</v>
      </c>
      <c r="V75" s="20">
        <v>9808</v>
      </c>
      <c r="W75" s="20">
        <v>2200</v>
      </c>
      <c r="X75" s="20"/>
      <c r="Y75" s="20"/>
      <c r="Z75" s="22">
        <f t="shared" si="1"/>
        <v>189651</v>
      </c>
      <c r="AA75" s="30">
        <f t="shared" si="2"/>
        <v>-44279</v>
      </c>
      <c r="AB75" s="23"/>
      <c r="AC75" s="24">
        <v>2650000</v>
      </c>
      <c r="AD75" s="24"/>
      <c r="AE75" s="24">
        <v>1573590</v>
      </c>
      <c r="AF75" s="24">
        <v>5506</v>
      </c>
      <c r="AG75" s="22">
        <f t="shared" si="3"/>
        <v>4229096</v>
      </c>
      <c r="AH75" s="24">
        <v>21242</v>
      </c>
      <c r="AI75" s="22">
        <f t="shared" si="4"/>
        <v>4207854</v>
      </c>
    </row>
    <row r="76" spans="1:35" ht="12.75">
      <c r="A76" s="6">
        <f t="shared" si="5"/>
        <v>73</v>
      </c>
      <c r="B76" s="6">
        <v>9342</v>
      </c>
      <c r="C76" s="28" t="s">
        <v>110</v>
      </c>
      <c r="D76" s="19"/>
      <c r="E76" s="20">
        <v>83025</v>
      </c>
      <c r="F76" s="20"/>
      <c r="G76" s="20"/>
      <c r="H76" s="20">
        <v>50000</v>
      </c>
      <c r="I76" s="20">
        <v>150000</v>
      </c>
      <c r="J76" s="20"/>
      <c r="K76" s="20">
        <v>41867</v>
      </c>
      <c r="L76" s="20">
        <v>567</v>
      </c>
      <c r="M76" s="20">
        <v>17926</v>
      </c>
      <c r="N76" s="20"/>
      <c r="O76" s="22">
        <f t="shared" si="0"/>
        <v>343385</v>
      </c>
      <c r="P76" s="23"/>
      <c r="Q76" s="20">
        <v>42287</v>
      </c>
      <c r="R76" s="20"/>
      <c r="S76" s="20">
        <v>200</v>
      </c>
      <c r="T76" s="20">
        <v>112932</v>
      </c>
      <c r="U76" s="20">
        <v>32961</v>
      </c>
      <c r="V76" s="20">
        <v>12909</v>
      </c>
      <c r="W76" s="20">
        <v>200</v>
      </c>
      <c r="X76" s="20"/>
      <c r="Y76" s="20">
        <v>33597</v>
      </c>
      <c r="Z76" s="22">
        <f t="shared" si="1"/>
        <v>235086</v>
      </c>
      <c r="AA76" s="30">
        <f t="shared" si="2"/>
        <v>108299</v>
      </c>
      <c r="AB76" s="23"/>
      <c r="AC76" s="24">
        <v>3595000</v>
      </c>
      <c r="AD76" s="24">
        <v>485000</v>
      </c>
      <c r="AE76" s="24">
        <v>149889</v>
      </c>
      <c r="AF76" s="24"/>
      <c r="AG76" s="22">
        <f t="shared" si="3"/>
        <v>4229889</v>
      </c>
      <c r="AH76" s="24">
        <v>85294</v>
      </c>
      <c r="AI76" s="22">
        <f t="shared" si="4"/>
        <v>4144595</v>
      </c>
    </row>
    <row r="77" spans="1:35" ht="12.75">
      <c r="A77" s="6">
        <f t="shared" si="5"/>
        <v>74</v>
      </c>
      <c r="B77" s="6">
        <v>9345</v>
      </c>
      <c r="C77" s="28" t="s">
        <v>111</v>
      </c>
      <c r="D77" s="19" t="s">
        <v>38</v>
      </c>
      <c r="E77" s="20">
        <v>255965</v>
      </c>
      <c r="F77" s="20"/>
      <c r="G77" s="20">
        <v>21932</v>
      </c>
      <c r="H77" s="20"/>
      <c r="I77" s="20"/>
      <c r="J77" s="20"/>
      <c r="K77" s="20">
        <v>20280</v>
      </c>
      <c r="L77" s="20">
        <v>3000</v>
      </c>
      <c r="M77" s="20"/>
      <c r="N77" s="20"/>
      <c r="O77" s="22">
        <f t="shared" si="0"/>
        <v>301177</v>
      </c>
      <c r="P77" s="23"/>
      <c r="Q77" s="20">
        <v>166767</v>
      </c>
      <c r="R77" s="20"/>
      <c r="S77" s="20"/>
      <c r="T77" s="20">
        <v>113566</v>
      </c>
      <c r="U77" s="24"/>
      <c r="V77" s="20">
        <v>19019</v>
      </c>
      <c r="W77" s="20"/>
      <c r="X77" s="20"/>
      <c r="Y77" s="20"/>
      <c r="Z77" s="22">
        <f t="shared" si="1"/>
        <v>299352</v>
      </c>
      <c r="AA77" s="30">
        <f t="shared" si="2"/>
        <v>1825</v>
      </c>
      <c r="AB77" s="23"/>
      <c r="AC77" s="24">
        <v>2822120</v>
      </c>
      <c r="AD77" s="24">
        <v>86667</v>
      </c>
      <c r="AE77" s="24">
        <v>38638</v>
      </c>
      <c r="AF77" s="24"/>
      <c r="AG77" s="22">
        <f t="shared" si="3"/>
        <v>2947425</v>
      </c>
      <c r="AH77" s="24">
        <v>209810</v>
      </c>
      <c r="AI77" s="22">
        <f t="shared" si="4"/>
        <v>2737615</v>
      </c>
    </row>
    <row r="78" spans="1:35" ht="12.75">
      <c r="A78" s="6">
        <f t="shared" si="5"/>
        <v>75</v>
      </c>
      <c r="B78" s="6">
        <v>9356</v>
      </c>
      <c r="C78" s="28" t="s">
        <v>112</v>
      </c>
      <c r="D78" s="19" t="s">
        <v>38</v>
      </c>
      <c r="E78" s="20"/>
      <c r="F78" s="41"/>
      <c r="G78" s="20"/>
      <c r="H78" s="20"/>
      <c r="I78" s="20"/>
      <c r="J78" s="20"/>
      <c r="K78" s="20"/>
      <c r="L78" s="20"/>
      <c r="M78" s="20"/>
      <c r="N78" s="20"/>
      <c r="O78" s="22">
        <f t="shared" si="0"/>
        <v>0</v>
      </c>
      <c r="P78" s="23"/>
      <c r="Q78" s="20"/>
      <c r="R78" s="20"/>
      <c r="S78" s="20"/>
      <c r="T78" s="20"/>
      <c r="U78" s="24"/>
      <c r="V78" s="20"/>
      <c r="W78" s="20"/>
      <c r="X78" s="20"/>
      <c r="Y78" s="20"/>
      <c r="Z78" s="22">
        <f t="shared" si="1"/>
        <v>0</v>
      </c>
      <c r="AA78" s="30">
        <f t="shared" si="2"/>
        <v>0</v>
      </c>
      <c r="AB78" s="23"/>
      <c r="AC78" s="24"/>
      <c r="AD78" s="24"/>
      <c r="AE78" s="24"/>
      <c r="AF78" s="24"/>
      <c r="AG78" s="22">
        <f t="shared" si="3"/>
        <v>0</v>
      </c>
      <c r="AH78" s="24"/>
      <c r="AI78" s="22">
        <f t="shared" si="4"/>
        <v>0</v>
      </c>
    </row>
    <row r="79" spans="1:35" ht="12.75">
      <c r="A79" s="6">
        <f t="shared" si="5"/>
        <v>76</v>
      </c>
      <c r="B79" s="6">
        <v>9347</v>
      </c>
      <c r="C79" s="28" t="s">
        <v>113</v>
      </c>
      <c r="D79" s="19"/>
      <c r="E79" s="20">
        <v>229898</v>
      </c>
      <c r="F79" s="20"/>
      <c r="G79" s="20">
        <v>16354</v>
      </c>
      <c r="H79" s="20"/>
      <c r="I79" s="20"/>
      <c r="J79" s="20"/>
      <c r="K79" s="20">
        <v>16334</v>
      </c>
      <c r="L79" s="20"/>
      <c r="M79" s="20"/>
      <c r="N79" s="20"/>
      <c r="O79" s="22">
        <f t="shared" si="0"/>
        <v>262586</v>
      </c>
      <c r="P79" s="23"/>
      <c r="Q79" s="20">
        <v>54788</v>
      </c>
      <c r="R79" s="20">
        <v>15600</v>
      </c>
      <c r="S79" s="20">
        <v>58778</v>
      </c>
      <c r="T79" s="20">
        <v>39519</v>
      </c>
      <c r="U79" s="20">
        <v>21659</v>
      </c>
      <c r="V79" s="20">
        <v>24896</v>
      </c>
      <c r="W79" s="20">
        <v>16354</v>
      </c>
      <c r="X79" s="20"/>
      <c r="Y79" s="20">
        <v>13955</v>
      </c>
      <c r="Z79" s="22">
        <f t="shared" si="1"/>
        <v>245549</v>
      </c>
      <c r="AA79" s="30">
        <f t="shared" si="2"/>
        <v>17037</v>
      </c>
      <c r="AB79" s="23"/>
      <c r="AC79" s="24"/>
      <c r="AD79" s="24"/>
      <c r="AE79" s="24"/>
      <c r="AF79" s="24"/>
      <c r="AG79" s="22">
        <f t="shared" si="3"/>
        <v>0</v>
      </c>
      <c r="AH79" s="24"/>
      <c r="AI79" s="22">
        <f t="shared" si="4"/>
        <v>0</v>
      </c>
    </row>
    <row r="80" spans="1:35" ht="12.75">
      <c r="A80" s="6">
        <f t="shared" si="5"/>
        <v>77</v>
      </c>
      <c r="B80" s="6">
        <v>9346</v>
      </c>
      <c r="C80" s="28" t="s">
        <v>114</v>
      </c>
      <c r="D80" s="19"/>
      <c r="E80" s="20">
        <v>238299</v>
      </c>
      <c r="F80" s="20"/>
      <c r="G80" s="20">
        <v>28843</v>
      </c>
      <c r="H80" s="20">
        <v>52065</v>
      </c>
      <c r="I80" s="20"/>
      <c r="J80" s="20"/>
      <c r="K80" s="20">
        <v>10104</v>
      </c>
      <c r="L80" s="20">
        <v>680</v>
      </c>
      <c r="M80" s="20"/>
      <c r="N80" s="20">
        <v>3303</v>
      </c>
      <c r="O80" s="22">
        <f t="shared" si="0"/>
        <v>333294</v>
      </c>
      <c r="P80" s="23"/>
      <c r="Q80" s="20">
        <v>62806</v>
      </c>
      <c r="R80" s="20">
        <v>20800</v>
      </c>
      <c r="S80" s="20">
        <v>81168</v>
      </c>
      <c r="T80" s="20">
        <v>16918</v>
      </c>
      <c r="U80" s="20">
        <v>19598</v>
      </c>
      <c r="V80" s="20">
        <v>21915</v>
      </c>
      <c r="W80" s="20">
        <v>45974</v>
      </c>
      <c r="X80" s="20"/>
      <c r="Y80" s="20">
        <v>2208</v>
      </c>
      <c r="Z80" s="22">
        <f t="shared" si="1"/>
        <v>271387</v>
      </c>
      <c r="AA80" s="30">
        <f t="shared" si="2"/>
        <v>61907</v>
      </c>
      <c r="AB80" s="23"/>
      <c r="AC80" s="24">
        <v>3804300</v>
      </c>
      <c r="AD80" s="24">
        <v>184999</v>
      </c>
      <c r="AE80" s="24">
        <v>425570</v>
      </c>
      <c r="AF80" s="24"/>
      <c r="AG80" s="22">
        <f t="shared" si="3"/>
        <v>4414869</v>
      </c>
      <c r="AH80" s="24"/>
      <c r="AI80" s="22">
        <f t="shared" si="4"/>
        <v>4414869</v>
      </c>
    </row>
    <row r="81" spans="1:35" ht="12.75">
      <c r="A81" s="6">
        <f t="shared" si="5"/>
        <v>78</v>
      </c>
      <c r="B81" s="6">
        <v>9348</v>
      </c>
      <c r="C81" s="28" t="s">
        <v>115</v>
      </c>
      <c r="D81" s="19"/>
      <c r="E81" s="20">
        <v>58429</v>
      </c>
      <c r="F81" s="41"/>
      <c r="G81" s="20">
        <v>4151</v>
      </c>
      <c r="H81" s="20">
        <v>14018</v>
      </c>
      <c r="I81" s="20"/>
      <c r="J81" s="20"/>
      <c r="K81" s="20">
        <v>91977</v>
      </c>
      <c r="L81" s="20">
        <v>16678</v>
      </c>
      <c r="M81" s="20">
        <v>2712</v>
      </c>
      <c r="N81" s="20"/>
      <c r="O81" s="22">
        <f t="shared" si="0"/>
        <v>187965</v>
      </c>
      <c r="P81" s="23"/>
      <c r="Q81" s="20">
        <v>63357</v>
      </c>
      <c r="R81" s="20"/>
      <c r="S81" s="20"/>
      <c r="T81" s="20">
        <v>45559</v>
      </c>
      <c r="U81" s="20">
        <v>18224</v>
      </c>
      <c r="V81" s="24">
        <v>37128</v>
      </c>
      <c r="W81" s="24"/>
      <c r="X81" s="24">
        <v>1012</v>
      </c>
      <c r="Y81" s="24"/>
      <c r="Z81" s="22">
        <f t="shared" si="1"/>
        <v>165280</v>
      </c>
      <c r="AA81" s="30">
        <f t="shared" si="2"/>
        <v>22685</v>
      </c>
      <c r="AB81" s="23"/>
      <c r="AC81" s="24">
        <v>4278572</v>
      </c>
      <c r="AD81" s="24">
        <v>88507</v>
      </c>
      <c r="AE81" s="24">
        <v>334240</v>
      </c>
      <c r="AF81" s="24"/>
      <c r="AG81" s="22">
        <f t="shared" si="3"/>
        <v>4701319</v>
      </c>
      <c r="AH81" s="24">
        <v>2648</v>
      </c>
      <c r="AI81" s="22">
        <f t="shared" si="4"/>
        <v>4698671</v>
      </c>
    </row>
    <row r="82" spans="1:35" ht="12.75">
      <c r="A82" s="6">
        <f t="shared" si="5"/>
        <v>79</v>
      </c>
      <c r="B82" s="6">
        <v>9349</v>
      </c>
      <c r="C82" s="28" t="s">
        <v>116</v>
      </c>
      <c r="D82" s="19" t="s">
        <v>38</v>
      </c>
      <c r="E82" s="20">
        <v>61284</v>
      </c>
      <c r="F82" s="20">
        <v>2600</v>
      </c>
      <c r="G82" s="20">
        <v>3703</v>
      </c>
      <c r="H82" s="24">
        <v>528</v>
      </c>
      <c r="I82" s="20"/>
      <c r="J82" s="20"/>
      <c r="K82" s="20">
        <v>13200</v>
      </c>
      <c r="L82" s="20"/>
      <c r="M82" s="20">
        <v>3553</v>
      </c>
      <c r="N82" s="20"/>
      <c r="O82" s="22">
        <f t="shared" si="0"/>
        <v>84868</v>
      </c>
      <c r="P82" s="23"/>
      <c r="Q82" s="20">
        <v>52194</v>
      </c>
      <c r="R82" s="20">
        <v>7000</v>
      </c>
      <c r="S82" s="20"/>
      <c r="T82" s="20">
        <v>11114</v>
      </c>
      <c r="U82" s="20">
        <v>9399</v>
      </c>
      <c r="V82" s="20">
        <v>9839</v>
      </c>
      <c r="W82" s="20">
        <v>2945</v>
      </c>
      <c r="X82" s="20"/>
      <c r="Y82" s="20"/>
      <c r="Z82" s="22">
        <f t="shared" si="1"/>
        <v>92491</v>
      </c>
      <c r="AA82" s="30">
        <f t="shared" si="2"/>
        <v>-7623</v>
      </c>
      <c r="AB82" s="23"/>
      <c r="AC82" s="24">
        <v>2025000</v>
      </c>
      <c r="AD82" s="24">
        <v>167000</v>
      </c>
      <c r="AE82" s="24">
        <v>229694</v>
      </c>
      <c r="AF82" s="24"/>
      <c r="AG82" s="22">
        <f t="shared" si="3"/>
        <v>2421694</v>
      </c>
      <c r="AH82" s="24"/>
      <c r="AI82" s="22">
        <f t="shared" si="4"/>
        <v>2421694</v>
      </c>
    </row>
    <row r="83" spans="1:35" ht="12.75">
      <c r="A83" s="6">
        <f t="shared" si="5"/>
        <v>80</v>
      </c>
      <c r="B83" s="6">
        <v>9355</v>
      </c>
      <c r="C83" s="28" t="s">
        <v>117</v>
      </c>
      <c r="D83" s="19"/>
      <c r="E83" s="20">
        <v>75039</v>
      </c>
      <c r="F83" s="20">
        <v>400</v>
      </c>
      <c r="G83" s="20">
        <v>2737</v>
      </c>
      <c r="H83" s="20">
        <v>1494</v>
      </c>
      <c r="I83" s="20"/>
      <c r="J83" s="20"/>
      <c r="K83" s="20">
        <v>27010</v>
      </c>
      <c r="L83" s="20">
        <v>13444</v>
      </c>
      <c r="M83" s="20">
        <v>12273</v>
      </c>
      <c r="N83" s="20">
        <v>320</v>
      </c>
      <c r="O83" s="22">
        <f t="shared" si="0"/>
        <v>132717</v>
      </c>
      <c r="P83" s="23"/>
      <c r="Q83" s="20">
        <v>62513</v>
      </c>
      <c r="R83" s="20">
        <v>18720</v>
      </c>
      <c r="S83" s="20"/>
      <c r="T83" s="20">
        <v>5279</v>
      </c>
      <c r="U83" s="20">
        <v>11927</v>
      </c>
      <c r="V83" s="20">
        <v>3740</v>
      </c>
      <c r="W83" s="20">
        <v>9197</v>
      </c>
      <c r="X83" s="20">
        <v>7237</v>
      </c>
      <c r="Y83" s="20"/>
      <c r="Z83" s="22">
        <f t="shared" si="1"/>
        <v>118613</v>
      </c>
      <c r="AA83" s="30">
        <f t="shared" si="2"/>
        <v>14104</v>
      </c>
      <c r="AB83" s="23"/>
      <c r="AC83" s="24">
        <v>2564073</v>
      </c>
      <c r="AD83" s="24">
        <v>51202</v>
      </c>
      <c r="AE83" s="24">
        <v>250257</v>
      </c>
      <c r="AF83" s="24">
        <v>3438</v>
      </c>
      <c r="AG83" s="22">
        <f t="shared" si="3"/>
        <v>2868970</v>
      </c>
      <c r="AH83" s="24">
        <v>16696</v>
      </c>
      <c r="AI83" s="22">
        <f t="shared" si="4"/>
        <v>2852274</v>
      </c>
    </row>
    <row r="84" spans="1:35" ht="12.75">
      <c r="A84" s="6">
        <f t="shared" si="5"/>
        <v>81</v>
      </c>
      <c r="B84" s="6">
        <v>9351</v>
      </c>
      <c r="C84" s="28" t="s">
        <v>118</v>
      </c>
      <c r="D84" s="19"/>
      <c r="E84" s="20">
        <v>68102</v>
      </c>
      <c r="F84" s="20">
        <v>1025</v>
      </c>
      <c r="G84" s="20">
        <v>10457</v>
      </c>
      <c r="H84" s="20"/>
      <c r="I84" s="20"/>
      <c r="J84" s="20">
        <v>5000</v>
      </c>
      <c r="K84" s="20">
        <v>7227</v>
      </c>
      <c r="L84" s="20">
        <v>17555</v>
      </c>
      <c r="M84" s="20">
        <v>915</v>
      </c>
      <c r="N84" s="20"/>
      <c r="O84" s="22">
        <f t="shared" si="0"/>
        <v>110281</v>
      </c>
      <c r="P84" s="23"/>
      <c r="Q84" s="20">
        <v>55321</v>
      </c>
      <c r="R84" s="20"/>
      <c r="S84" s="20">
        <v>7384</v>
      </c>
      <c r="T84" s="20">
        <v>21398</v>
      </c>
      <c r="U84" s="20">
        <v>9263</v>
      </c>
      <c r="V84" s="20">
        <v>11632</v>
      </c>
      <c r="W84" s="20">
        <v>11960</v>
      </c>
      <c r="X84" s="20"/>
      <c r="Y84" s="20">
        <v>964</v>
      </c>
      <c r="Z84" s="22">
        <f t="shared" si="1"/>
        <v>117922</v>
      </c>
      <c r="AA84" s="30">
        <f t="shared" si="2"/>
        <v>-7641</v>
      </c>
      <c r="AB84" s="23"/>
      <c r="AC84" s="24">
        <v>1208587</v>
      </c>
      <c r="AD84" s="24"/>
      <c r="AE84" s="24">
        <v>687374</v>
      </c>
      <c r="AF84" s="24"/>
      <c r="AG84" s="22">
        <f t="shared" si="3"/>
        <v>1895961</v>
      </c>
      <c r="AH84" s="24"/>
      <c r="AI84" s="22">
        <f t="shared" si="4"/>
        <v>1895961</v>
      </c>
    </row>
    <row r="85" spans="1:35" ht="12.75">
      <c r="A85" s="6">
        <f t="shared" si="5"/>
        <v>82</v>
      </c>
      <c r="B85" s="6">
        <v>9352</v>
      </c>
      <c r="C85" s="28" t="s">
        <v>119</v>
      </c>
      <c r="D85" s="19"/>
      <c r="E85" s="20">
        <v>34582</v>
      </c>
      <c r="F85" s="20">
        <v>110</v>
      </c>
      <c r="G85" s="20">
        <v>800</v>
      </c>
      <c r="H85" s="20"/>
      <c r="I85" s="20"/>
      <c r="J85" s="20"/>
      <c r="K85" s="20">
        <v>13000</v>
      </c>
      <c r="L85" s="20">
        <v>1203</v>
      </c>
      <c r="M85" s="20">
        <v>29126</v>
      </c>
      <c r="N85" s="20">
        <v>5039</v>
      </c>
      <c r="O85" s="22">
        <f t="shared" si="0"/>
        <v>83860</v>
      </c>
      <c r="P85" s="23"/>
      <c r="Q85" s="20">
        <v>29633</v>
      </c>
      <c r="R85" s="20"/>
      <c r="S85" s="20">
        <v>4883</v>
      </c>
      <c r="T85" s="20">
        <v>23849</v>
      </c>
      <c r="U85" s="20">
        <v>2873</v>
      </c>
      <c r="V85" s="20">
        <v>4576</v>
      </c>
      <c r="W85" s="20">
        <v>1477</v>
      </c>
      <c r="X85" s="20"/>
      <c r="Y85" s="20">
        <v>19804</v>
      </c>
      <c r="Z85" s="22">
        <f t="shared" si="1"/>
        <v>87095</v>
      </c>
      <c r="AA85" s="30">
        <f t="shared" si="2"/>
        <v>-3235</v>
      </c>
      <c r="AB85" s="42"/>
      <c r="AC85" s="24">
        <v>1260000</v>
      </c>
      <c r="AD85" s="24">
        <v>87690</v>
      </c>
      <c r="AE85" s="24">
        <v>44158</v>
      </c>
      <c r="AF85" s="24"/>
      <c r="AG85" s="22">
        <f t="shared" si="3"/>
        <v>1391848</v>
      </c>
      <c r="AH85" s="24"/>
      <c r="AI85" s="22">
        <f t="shared" si="4"/>
        <v>1391848</v>
      </c>
    </row>
    <row r="86" spans="1:38" s="10" customFormat="1" ht="15.75" customHeight="1">
      <c r="A86" s="6">
        <f t="shared" si="5"/>
        <v>83</v>
      </c>
      <c r="B86" s="6">
        <v>9365</v>
      </c>
      <c r="C86" s="28" t="s">
        <v>120</v>
      </c>
      <c r="D86" s="43"/>
      <c r="E86" s="20">
        <v>179369</v>
      </c>
      <c r="F86" s="20">
        <v>3740</v>
      </c>
      <c r="G86" s="20">
        <v>9981</v>
      </c>
      <c r="H86" s="20">
        <v>73477</v>
      </c>
      <c r="I86" s="20"/>
      <c r="J86" s="20">
        <v>500</v>
      </c>
      <c r="K86" s="20">
        <v>9340</v>
      </c>
      <c r="L86" s="20">
        <v>4004</v>
      </c>
      <c r="M86" s="20"/>
      <c r="N86" s="20">
        <v>23932</v>
      </c>
      <c r="O86" s="27">
        <f t="shared" si="0"/>
        <v>304343</v>
      </c>
      <c r="P86" s="29"/>
      <c r="Q86" s="20">
        <v>100746</v>
      </c>
      <c r="R86" s="20"/>
      <c r="S86" s="20"/>
      <c r="T86" s="20">
        <v>33428</v>
      </c>
      <c r="U86" s="24">
        <v>19320</v>
      </c>
      <c r="V86" s="20">
        <v>20957</v>
      </c>
      <c r="W86" s="20">
        <v>10393</v>
      </c>
      <c r="X86" s="20"/>
      <c r="Y86" s="20">
        <v>25508</v>
      </c>
      <c r="Z86" s="27">
        <f t="shared" si="1"/>
        <v>210352</v>
      </c>
      <c r="AA86" s="25">
        <f t="shared" si="2"/>
        <v>93991</v>
      </c>
      <c r="AB86" s="23"/>
      <c r="AC86" s="24">
        <v>1831658</v>
      </c>
      <c r="AD86" s="24">
        <v>23056</v>
      </c>
      <c r="AE86" s="24">
        <v>255410</v>
      </c>
      <c r="AF86" s="24">
        <v>4079</v>
      </c>
      <c r="AG86" s="22">
        <f t="shared" si="3"/>
        <v>2114203</v>
      </c>
      <c r="AH86" s="24">
        <v>8343</v>
      </c>
      <c r="AI86" s="22">
        <f t="shared" si="4"/>
        <v>2105860</v>
      </c>
      <c r="AJ86" s="36"/>
      <c r="AK86" s="36"/>
      <c r="AL86" s="36"/>
    </row>
    <row r="87" spans="1:38" ht="15.75" customHeight="1">
      <c r="A87" s="6">
        <f t="shared" si="5"/>
        <v>84</v>
      </c>
      <c r="B87" s="6">
        <v>9367</v>
      </c>
      <c r="C87" s="28" t="s">
        <v>121</v>
      </c>
      <c r="D87" s="43"/>
      <c r="E87" s="20">
        <v>36789</v>
      </c>
      <c r="F87" s="20"/>
      <c r="G87" s="20">
        <v>540</v>
      </c>
      <c r="H87" s="24"/>
      <c r="I87" s="20">
        <v>4449</v>
      </c>
      <c r="J87" s="20">
        <v>50</v>
      </c>
      <c r="K87" s="20">
        <v>22980</v>
      </c>
      <c r="L87" s="20">
        <v>382</v>
      </c>
      <c r="M87" s="20">
        <v>4337</v>
      </c>
      <c r="N87" s="20">
        <v>85</v>
      </c>
      <c r="O87" s="27">
        <f t="shared" si="0"/>
        <v>69612</v>
      </c>
      <c r="P87" s="29"/>
      <c r="Q87" s="20"/>
      <c r="R87" s="20"/>
      <c r="S87" s="20">
        <v>2522</v>
      </c>
      <c r="T87" s="20">
        <v>21871</v>
      </c>
      <c r="U87" s="24">
        <v>36611</v>
      </c>
      <c r="V87" s="20">
        <v>5039</v>
      </c>
      <c r="W87" s="20"/>
      <c r="X87" s="20"/>
      <c r="Y87" s="20">
        <v>866</v>
      </c>
      <c r="Z87" s="27">
        <f t="shared" si="1"/>
        <v>66909</v>
      </c>
      <c r="AA87" s="25">
        <f t="shared" si="2"/>
        <v>2703</v>
      </c>
      <c r="AB87" s="23"/>
      <c r="AC87" s="24">
        <v>549000</v>
      </c>
      <c r="AD87" s="24"/>
      <c r="AE87" s="24">
        <v>21322</v>
      </c>
      <c r="AF87" s="24"/>
      <c r="AG87" s="22">
        <f t="shared" si="3"/>
        <v>570322</v>
      </c>
      <c r="AH87" s="24">
        <v>515</v>
      </c>
      <c r="AI87" s="22">
        <f t="shared" si="4"/>
        <v>569807</v>
      </c>
      <c r="AJ87" s="36"/>
      <c r="AK87" s="36"/>
      <c r="AL87" s="36"/>
    </row>
    <row r="88" spans="1:38" ht="15.75" customHeight="1">
      <c r="A88" s="6">
        <f t="shared" si="5"/>
        <v>85</v>
      </c>
      <c r="B88" s="6">
        <v>9368</v>
      </c>
      <c r="C88" s="28" t="s">
        <v>122</v>
      </c>
      <c r="D88" s="43"/>
      <c r="E88" s="20">
        <v>43397</v>
      </c>
      <c r="F88" s="20"/>
      <c r="G88" s="20"/>
      <c r="H88" s="20"/>
      <c r="I88" s="20">
        <v>599</v>
      </c>
      <c r="J88" s="20">
        <v>2000</v>
      </c>
      <c r="K88" s="20">
        <v>34581</v>
      </c>
      <c r="L88" s="20">
        <v>1401</v>
      </c>
      <c r="M88" s="20">
        <v>27483</v>
      </c>
      <c r="N88" s="20"/>
      <c r="O88" s="27">
        <f t="shared" si="0"/>
        <v>109461</v>
      </c>
      <c r="P88" s="29"/>
      <c r="Q88" s="20">
        <v>29151</v>
      </c>
      <c r="R88" s="20">
        <v>7800</v>
      </c>
      <c r="S88" s="20">
        <v>16434</v>
      </c>
      <c r="T88" s="20">
        <v>20974</v>
      </c>
      <c r="U88" s="24">
        <v>6187</v>
      </c>
      <c r="V88" s="20">
        <v>8450</v>
      </c>
      <c r="W88" s="20">
        <v>755</v>
      </c>
      <c r="X88" s="20"/>
      <c r="Y88" s="20"/>
      <c r="Z88" s="27">
        <f t="shared" si="1"/>
        <v>89751</v>
      </c>
      <c r="AA88" s="25">
        <f t="shared" si="2"/>
        <v>19710</v>
      </c>
      <c r="AB88" s="23"/>
      <c r="AC88" s="24">
        <v>1270000</v>
      </c>
      <c r="AD88" s="24"/>
      <c r="AE88" s="24">
        <v>37081</v>
      </c>
      <c r="AF88" s="24"/>
      <c r="AG88" s="22">
        <f t="shared" si="3"/>
        <v>1307081</v>
      </c>
      <c r="AH88" s="24">
        <v>1175</v>
      </c>
      <c r="AI88" s="22">
        <f t="shared" si="4"/>
        <v>1305906</v>
      </c>
      <c r="AJ88" s="36"/>
      <c r="AK88" s="36"/>
      <c r="AL88" s="36"/>
    </row>
    <row r="89" spans="1:38" ht="15.75" customHeight="1">
      <c r="A89" s="6">
        <f t="shared" si="5"/>
        <v>86</v>
      </c>
      <c r="B89" s="6">
        <v>9369</v>
      </c>
      <c r="C89" s="28" t="s">
        <v>123</v>
      </c>
      <c r="D89" s="43"/>
      <c r="E89" s="20">
        <v>178945</v>
      </c>
      <c r="F89" s="20"/>
      <c r="G89" s="20">
        <v>3684</v>
      </c>
      <c r="H89" s="20"/>
      <c r="I89" s="20">
        <v>39000</v>
      </c>
      <c r="J89" s="20"/>
      <c r="K89" s="20">
        <v>39225</v>
      </c>
      <c r="L89" s="20">
        <v>480</v>
      </c>
      <c r="M89" s="20">
        <v>10241</v>
      </c>
      <c r="N89" s="20"/>
      <c r="O89" s="27">
        <f t="shared" si="0"/>
        <v>271575</v>
      </c>
      <c r="P89" s="29"/>
      <c r="Q89" s="20">
        <v>100902</v>
      </c>
      <c r="R89" s="20">
        <v>34580</v>
      </c>
      <c r="S89" s="20">
        <v>96038</v>
      </c>
      <c r="T89" s="20">
        <v>40268</v>
      </c>
      <c r="U89" s="24">
        <v>40873</v>
      </c>
      <c r="V89" s="20">
        <v>23099</v>
      </c>
      <c r="W89" s="20">
        <v>5073</v>
      </c>
      <c r="X89" s="20"/>
      <c r="Y89" s="20"/>
      <c r="Z89" s="27">
        <f t="shared" si="1"/>
        <v>340833</v>
      </c>
      <c r="AA89" s="25">
        <f t="shared" si="2"/>
        <v>-69258</v>
      </c>
      <c r="AB89" s="23"/>
      <c r="AC89" s="24">
        <v>5628000</v>
      </c>
      <c r="AD89" s="24">
        <v>934759</v>
      </c>
      <c r="AE89" s="24">
        <v>91546</v>
      </c>
      <c r="AF89" s="24">
        <v>5356</v>
      </c>
      <c r="AG89" s="22">
        <f t="shared" si="3"/>
        <v>6659661</v>
      </c>
      <c r="AH89" s="24">
        <v>29064</v>
      </c>
      <c r="AI89" s="22">
        <f t="shared" si="4"/>
        <v>6630597</v>
      </c>
      <c r="AJ89" s="36"/>
      <c r="AK89" s="36"/>
      <c r="AL89" s="36"/>
    </row>
    <row r="90" spans="1:38" ht="15.75" customHeight="1">
      <c r="A90" s="6">
        <f t="shared" si="5"/>
        <v>87</v>
      </c>
      <c r="B90" s="6">
        <v>9376</v>
      </c>
      <c r="C90" s="28" t="s">
        <v>124</v>
      </c>
      <c r="D90" s="43"/>
      <c r="E90" s="20">
        <v>44653</v>
      </c>
      <c r="F90" s="20">
        <v>613</v>
      </c>
      <c r="G90" s="20"/>
      <c r="H90" s="20"/>
      <c r="I90" s="20"/>
      <c r="J90" s="20"/>
      <c r="K90" s="20">
        <v>7620</v>
      </c>
      <c r="L90" s="20">
        <v>3733</v>
      </c>
      <c r="M90" s="20">
        <v>7546</v>
      </c>
      <c r="N90" s="20">
        <v>3000</v>
      </c>
      <c r="O90" s="27">
        <f t="shared" si="0"/>
        <v>67165</v>
      </c>
      <c r="P90" s="29"/>
      <c r="Q90" s="20">
        <v>39422</v>
      </c>
      <c r="R90" s="20"/>
      <c r="S90" s="20">
        <v>620</v>
      </c>
      <c r="T90" s="20">
        <v>29574</v>
      </c>
      <c r="U90" s="24">
        <v>2658</v>
      </c>
      <c r="V90" s="20">
        <v>8044</v>
      </c>
      <c r="W90" s="20"/>
      <c r="X90" s="20"/>
      <c r="Y90" s="20">
        <v>35</v>
      </c>
      <c r="Z90" s="27">
        <f t="shared" si="1"/>
        <v>80353</v>
      </c>
      <c r="AA90" s="25">
        <f t="shared" si="2"/>
        <v>-13188</v>
      </c>
      <c r="AB90" s="23"/>
      <c r="AC90" s="24">
        <v>1073500</v>
      </c>
      <c r="AD90" s="24">
        <v>97560</v>
      </c>
      <c r="AE90" s="24">
        <v>129583</v>
      </c>
      <c r="AF90" s="24"/>
      <c r="AG90" s="22">
        <f t="shared" si="3"/>
        <v>1300643</v>
      </c>
      <c r="AH90" s="24"/>
      <c r="AI90" s="22">
        <f t="shared" si="4"/>
        <v>1300643</v>
      </c>
      <c r="AJ90" s="36"/>
      <c r="AK90" s="36"/>
      <c r="AL90" s="36"/>
    </row>
    <row r="91" spans="1:38" ht="15.75" customHeight="1">
      <c r="A91" s="6">
        <f t="shared" si="5"/>
        <v>88</v>
      </c>
      <c r="B91" s="6">
        <v>9393</v>
      </c>
      <c r="C91" s="28" t="s">
        <v>125</v>
      </c>
      <c r="D91" s="43"/>
      <c r="E91" s="20">
        <v>26759</v>
      </c>
      <c r="F91" s="20"/>
      <c r="G91" s="20">
        <v>270</v>
      </c>
      <c r="H91" s="20"/>
      <c r="I91" s="20"/>
      <c r="J91" s="20"/>
      <c r="K91" s="20">
        <v>8962</v>
      </c>
      <c r="L91" s="20">
        <v>1393</v>
      </c>
      <c r="M91" s="20">
        <v>1460</v>
      </c>
      <c r="N91" s="20">
        <v>1559</v>
      </c>
      <c r="O91" s="27">
        <f t="shared" si="0"/>
        <v>40403</v>
      </c>
      <c r="P91" s="29"/>
      <c r="Q91" s="20">
        <v>250</v>
      </c>
      <c r="R91" s="20"/>
      <c r="S91" s="20">
        <v>3845</v>
      </c>
      <c r="T91" s="20">
        <v>31060</v>
      </c>
      <c r="U91" s="24">
        <v>2583</v>
      </c>
      <c r="V91" s="20">
        <v>6185</v>
      </c>
      <c r="W91" s="20"/>
      <c r="X91" s="20"/>
      <c r="Y91" s="20"/>
      <c r="Z91" s="27">
        <f t="shared" si="1"/>
        <v>43923</v>
      </c>
      <c r="AA91" s="25">
        <f t="shared" si="2"/>
        <v>-3520</v>
      </c>
      <c r="AB91" s="23"/>
      <c r="AC91" s="24">
        <v>2610000</v>
      </c>
      <c r="AD91" s="24"/>
      <c r="AE91" s="24">
        <v>67065</v>
      </c>
      <c r="AF91" s="24"/>
      <c r="AG91" s="22">
        <f t="shared" si="3"/>
        <v>2677065</v>
      </c>
      <c r="AH91" s="24"/>
      <c r="AI91" s="22">
        <f t="shared" si="4"/>
        <v>2677065</v>
      </c>
      <c r="AJ91" s="36"/>
      <c r="AK91" s="36"/>
      <c r="AL91" s="36"/>
    </row>
    <row r="92" spans="1:38" s="12" customFormat="1" ht="15.75" customHeight="1">
      <c r="A92" s="6">
        <f t="shared" si="5"/>
        <v>89</v>
      </c>
      <c r="B92" s="6">
        <v>9396</v>
      </c>
      <c r="C92" s="28" t="s">
        <v>126</v>
      </c>
      <c r="D92" s="43"/>
      <c r="E92" s="20">
        <v>152675</v>
      </c>
      <c r="F92" s="20">
        <v>1774</v>
      </c>
      <c r="G92" s="20">
        <v>3000</v>
      </c>
      <c r="H92" s="20"/>
      <c r="I92" s="20">
        <v>5617</v>
      </c>
      <c r="J92" s="20"/>
      <c r="K92" s="20">
        <v>2261</v>
      </c>
      <c r="L92" s="20">
        <v>1266</v>
      </c>
      <c r="M92" s="20">
        <v>12793</v>
      </c>
      <c r="N92" s="20">
        <v>90</v>
      </c>
      <c r="O92" s="27">
        <f t="shared" si="0"/>
        <v>179476</v>
      </c>
      <c r="P92" s="29"/>
      <c r="Q92" s="20">
        <v>54738</v>
      </c>
      <c r="R92" s="20">
        <v>21971</v>
      </c>
      <c r="S92" s="20">
        <v>30405</v>
      </c>
      <c r="T92" s="20">
        <v>33405</v>
      </c>
      <c r="U92" s="24">
        <v>9270</v>
      </c>
      <c r="V92" s="20">
        <v>13970</v>
      </c>
      <c r="W92" s="20">
        <v>6924</v>
      </c>
      <c r="X92" s="20"/>
      <c r="Y92" s="20">
        <v>1970</v>
      </c>
      <c r="Z92" s="22">
        <f t="shared" si="1"/>
        <v>172653</v>
      </c>
      <c r="AA92" s="30">
        <f t="shared" si="2"/>
        <v>6823</v>
      </c>
      <c r="AB92" s="23"/>
      <c r="AC92" s="24">
        <v>1940627</v>
      </c>
      <c r="AD92" s="24">
        <v>38714</v>
      </c>
      <c r="AE92" s="24">
        <v>30756</v>
      </c>
      <c r="AF92" s="24">
        <v>108</v>
      </c>
      <c r="AG92" s="22">
        <f t="shared" si="3"/>
        <v>2010205</v>
      </c>
      <c r="AH92" s="24">
        <v>212987</v>
      </c>
      <c r="AI92" s="22">
        <f t="shared" si="4"/>
        <v>1797218</v>
      </c>
      <c r="AJ92" s="36"/>
      <c r="AK92" s="36"/>
      <c r="AL92" s="36"/>
    </row>
    <row r="93" spans="1:38" ht="15.75" customHeight="1">
      <c r="A93" s="6">
        <f t="shared" si="5"/>
        <v>90</v>
      </c>
      <c r="B93" s="6">
        <v>9397</v>
      </c>
      <c r="C93" s="28" t="s">
        <v>127</v>
      </c>
      <c r="D93" s="43"/>
      <c r="E93" s="44">
        <v>15472</v>
      </c>
      <c r="F93" s="44"/>
      <c r="G93" s="44"/>
      <c r="H93" s="41"/>
      <c r="I93" s="44"/>
      <c r="J93" s="44"/>
      <c r="K93" s="44">
        <v>11076</v>
      </c>
      <c r="L93" s="44"/>
      <c r="M93" s="44"/>
      <c r="N93" s="44">
        <v>5833</v>
      </c>
      <c r="O93" s="27">
        <f t="shared" si="0"/>
        <v>32381</v>
      </c>
      <c r="P93" s="29"/>
      <c r="Q93" s="44">
        <v>6900</v>
      </c>
      <c r="R93" s="44"/>
      <c r="S93" s="44"/>
      <c r="T93" s="44">
        <v>30990</v>
      </c>
      <c r="U93" s="41">
        <v>161</v>
      </c>
      <c r="V93" s="44">
        <v>3558</v>
      </c>
      <c r="W93" s="44">
        <v>2000</v>
      </c>
      <c r="X93" s="44"/>
      <c r="Y93" s="44">
        <v>1258</v>
      </c>
      <c r="Z93" s="22">
        <f t="shared" si="1"/>
        <v>44867</v>
      </c>
      <c r="AA93" s="30">
        <f t="shared" si="2"/>
        <v>-12486</v>
      </c>
      <c r="AB93" s="23"/>
      <c r="AC93" s="24">
        <v>282000</v>
      </c>
      <c r="AD93" s="24"/>
      <c r="AE93" s="24">
        <v>79394</v>
      </c>
      <c r="AF93" s="24"/>
      <c r="AG93" s="22">
        <f t="shared" si="3"/>
        <v>361394</v>
      </c>
      <c r="AH93" s="24"/>
      <c r="AI93" s="22">
        <f t="shared" si="4"/>
        <v>361394</v>
      </c>
      <c r="AJ93" s="36"/>
      <c r="AK93" s="36"/>
      <c r="AL93" s="36"/>
    </row>
    <row r="94" spans="1:38" s="10" customFormat="1" ht="15.75" customHeight="1">
      <c r="A94" s="6">
        <f t="shared" si="5"/>
        <v>91</v>
      </c>
      <c r="B94" s="6">
        <v>9373</v>
      </c>
      <c r="C94" s="28" t="s">
        <v>128</v>
      </c>
      <c r="D94" s="43"/>
      <c r="E94" s="20">
        <v>7195</v>
      </c>
      <c r="F94" s="20">
        <v>9187</v>
      </c>
      <c r="G94" s="20"/>
      <c r="H94" s="20"/>
      <c r="I94" s="20"/>
      <c r="J94" s="20"/>
      <c r="K94" s="20">
        <v>12059</v>
      </c>
      <c r="L94" s="20">
        <v>4077</v>
      </c>
      <c r="M94" s="20"/>
      <c r="N94" s="20"/>
      <c r="O94" s="27">
        <f t="shared" si="0"/>
        <v>32518</v>
      </c>
      <c r="P94" s="29"/>
      <c r="Q94" s="20">
        <v>30210</v>
      </c>
      <c r="R94" s="20"/>
      <c r="S94" s="20">
        <v>1570</v>
      </c>
      <c r="T94" s="20">
        <v>11065</v>
      </c>
      <c r="U94" s="24">
        <v>2634</v>
      </c>
      <c r="V94" s="20">
        <v>1076</v>
      </c>
      <c r="W94" s="20">
        <v>567</v>
      </c>
      <c r="X94" s="20"/>
      <c r="Y94" s="20">
        <v>75</v>
      </c>
      <c r="Z94" s="27">
        <f t="shared" si="1"/>
        <v>47197</v>
      </c>
      <c r="AA94" s="25">
        <f t="shared" si="2"/>
        <v>-14679</v>
      </c>
      <c r="AB94" s="23"/>
      <c r="AC94" s="24"/>
      <c r="AD94" s="24"/>
      <c r="AE94" s="24">
        <v>98746</v>
      </c>
      <c r="AF94" s="24">
        <v>344</v>
      </c>
      <c r="AG94" s="22">
        <f t="shared" si="3"/>
        <v>99090</v>
      </c>
      <c r="AH94" s="24">
        <v>3114</v>
      </c>
      <c r="AI94" s="22">
        <f t="shared" si="4"/>
        <v>95976</v>
      </c>
      <c r="AJ94" s="36"/>
      <c r="AK94" s="36"/>
      <c r="AL94" s="36"/>
    </row>
    <row r="95" spans="1:38" ht="15.75" customHeight="1">
      <c r="A95" s="6">
        <f t="shared" si="5"/>
        <v>92</v>
      </c>
      <c r="B95" s="6">
        <v>9375</v>
      </c>
      <c r="C95" s="28" t="s">
        <v>129</v>
      </c>
      <c r="D95" s="43"/>
      <c r="E95" s="44">
        <v>101300</v>
      </c>
      <c r="F95" s="44">
        <v>16275</v>
      </c>
      <c r="G95" s="44">
        <v>4000</v>
      </c>
      <c r="H95" s="44"/>
      <c r="I95" s="44"/>
      <c r="J95" s="44"/>
      <c r="K95" s="44">
        <v>2270</v>
      </c>
      <c r="L95" s="44">
        <v>7126</v>
      </c>
      <c r="M95" s="44">
        <v>9348</v>
      </c>
      <c r="N95" s="44">
        <v>2949</v>
      </c>
      <c r="O95" s="27">
        <f t="shared" si="0"/>
        <v>143268</v>
      </c>
      <c r="P95" s="29"/>
      <c r="Q95" s="24">
        <v>56469</v>
      </c>
      <c r="R95" s="24">
        <v>198</v>
      </c>
      <c r="S95" s="24">
        <v>5408</v>
      </c>
      <c r="T95" s="24">
        <v>8555</v>
      </c>
      <c r="U95" s="24">
        <v>28184</v>
      </c>
      <c r="V95" s="24">
        <v>12917</v>
      </c>
      <c r="W95" s="24">
        <v>1150</v>
      </c>
      <c r="X95" s="24"/>
      <c r="Y95" s="24">
        <v>7081</v>
      </c>
      <c r="Z95" s="27">
        <f t="shared" si="1"/>
        <v>119962</v>
      </c>
      <c r="AA95" s="25">
        <f t="shared" si="2"/>
        <v>23306</v>
      </c>
      <c r="AB95" s="23"/>
      <c r="AC95" s="24">
        <v>1690000</v>
      </c>
      <c r="AD95" s="24">
        <v>45222</v>
      </c>
      <c r="AE95" s="24">
        <v>156555</v>
      </c>
      <c r="AF95" s="24">
        <v>5801</v>
      </c>
      <c r="AG95" s="22">
        <f t="shared" si="3"/>
        <v>1897578</v>
      </c>
      <c r="AH95" s="24"/>
      <c r="AI95" s="22">
        <f t="shared" si="4"/>
        <v>1897578</v>
      </c>
      <c r="AJ95" s="36"/>
      <c r="AK95" s="36"/>
      <c r="AL95" s="36"/>
    </row>
    <row r="96" spans="1:38" ht="15.75" customHeight="1">
      <c r="A96" s="6">
        <f t="shared" si="5"/>
        <v>93</v>
      </c>
      <c r="B96" s="6">
        <v>9377</v>
      </c>
      <c r="C96" s="28" t="s">
        <v>130</v>
      </c>
      <c r="D96" s="43"/>
      <c r="E96" s="44">
        <v>77844</v>
      </c>
      <c r="F96" s="44"/>
      <c r="G96" s="44">
        <v>5329</v>
      </c>
      <c r="H96" s="44"/>
      <c r="I96" s="44"/>
      <c r="J96" s="44"/>
      <c r="K96" s="44">
        <v>5804</v>
      </c>
      <c r="L96" s="44">
        <v>705</v>
      </c>
      <c r="M96" s="44">
        <v>15976</v>
      </c>
      <c r="N96" s="44">
        <v>3317</v>
      </c>
      <c r="O96" s="27">
        <f t="shared" si="0"/>
        <v>108975</v>
      </c>
      <c r="P96" s="29"/>
      <c r="Q96" s="24">
        <v>56986</v>
      </c>
      <c r="R96" s="24"/>
      <c r="S96" s="24">
        <v>11144</v>
      </c>
      <c r="T96" s="24">
        <v>20008</v>
      </c>
      <c r="U96" s="24">
        <v>6942</v>
      </c>
      <c r="V96" s="24">
        <v>8736</v>
      </c>
      <c r="W96" s="24">
        <v>5127</v>
      </c>
      <c r="X96" s="24"/>
      <c r="Y96" s="24">
        <v>748</v>
      </c>
      <c r="Z96" s="27">
        <f t="shared" si="1"/>
        <v>109691</v>
      </c>
      <c r="AA96" s="25">
        <f t="shared" si="2"/>
        <v>-716</v>
      </c>
      <c r="AB96" s="23"/>
      <c r="AC96" s="24">
        <v>1595000</v>
      </c>
      <c r="AD96" s="24"/>
      <c r="AE96" s="24">
        <v>35404</v>
      </c>
      <c r="AF96" s="24"/>
      <c r="AG96" s="22">
        <f t="shared" si="3"/>
        <v>1630404</v>
      </c>
      <c r="AH96" s="24">
        <v>3854</v>
      </c>
      <c r="AI96" s="22">
        <f t="shared" si="4"/>
        <v>1626550</v>
      </c>
      <c r="AJ96" s="36"/>
      <c r="AK96" s="36"/>
      <c r="AL96" s="36"/>
    </row>
    <row r="97" spans="1:38" s="46" customFormat="1" ht="15.75" customHeight="1">
      <c r="A97" s="6">
        <f t="shared" si="5"/>
        <v>94</v>
      </c>
      <c r="B97" s="32">
        <v>9398</v>
      </c>
      <c r="C97" s="45" t="s">
        <v>131</v>
      </c>
      <c r="D97" s="43" t="s">
        <v>38</v>
      </c>
      <c r="E97" s="20">
        <v>368103</v>
      </c>
      <c r="F97" s="20">
        <v>2433</v>
      </c>
      <c r="G97" s="20">
        <v>15968</v>
      </c>
      <c r="H97" s="20"/>
      <c r="I97" s="20">
        <v>5000</v>
      </c>
      <c r="J97" s="20">
        <v>105000</v>
      </c>
      <c r="K97" s="20">
        <v>17336</v>
      </c>
      <c r="L97" s="20">
        <v>51517</v>
      </c>
      <c r="M97" s="20">
        <v>50934</v>
      </c>
      <c r="N97" s="20">
        <v>41007</v>
      </c>
      <c r="O97" s="27">
        <f t="shared" si="0"/>
        <v>657298</v>
      </c>
      <c r="P97" s="29"/>
      <c r="Q97" s="20">
        <v>124667</v>
      </c>
      <c r="R97" s="20">
        <v>45825</v>
      </c>
      <c r="S97" s="20">
        <v>169297</v>
      </c>
      <c r="T97" s="24">
        <v>48356</v>
      </c>
      <c r="U97" s="24">
        <v>36487</v>
      </c>
      <c r="V97" s="20">
        <v>36858</v>
      </c>
      <c r="W97" s="20">
        <v>28737</v>
      </c>
      <c r="X97" s="20"/>
      <c r="Y97" s="20">
        <v>37375</v>
      </c>
      <c r="Z97" s="22">
        <f t="shared" si="1"/>
        <v>527602</v>
      </c>
      <c r="AA97" s="30">
        <f t="shared" si="2"/>
        <v>129696</v>
      </c>
      <c r="AB97" s="23"/>
      <c r="AC97" s="24">
        <v>2895000</v>
      </c>
      <c r="AD97" s="24"/>
      <c r="AE97" s="24">
        <v>915895</v>
      </c>
      <c r="AF97" s="24"/>
      <c r="AG97" s="22">
        <f t="shared" si="3"/>
        <v>3810895</v>
      </c>
      <c r="AH97" s="24">
        <v>1017</v>
      </c>
      <c r="AI97" s="22">
        <f t="shared" si="4"/>
        <v>3809878</v>
      </c>
      <c r="AJ97" s="36"/>
      <c r="AK97" s="36"/>
      <c r="AL97" s="36"/>
    </row>
    <row r="98" spans="1:38" s="12" customFormat="1" ht="15.75" customHeight="1">
      <c r="A98" s="6">
        <f t="shared" si="5"/>
        <v>95</v>
      </c>
      <c r="B98" s="6">
        <v>9407</v>
      </c>
      <c r="C98" s="28" t="s">
        <v>132</v>
      </c>
      <c r="D98" s="43"/>
      <c r="E98" s="20">
        <v>5187</v>
      </c>
      <c r="F98" s="20"/>
      <c r="G98" s="20"/>
      <c r="H98" s="20"/>
      <c r="I98" s="20"/>
      <c r="J98" s="20"/>
      <c r="K98" s="20">
        <v>1733</v>
      </c>
      <c r="L98" s="20"/>
      <c r="M98" s="20"/>
      <c r="N98" s="20"/>
      <c r="O98" s="27">
        <f t="shared" si="0"/>
        <v>6920</v>
      </c>
      <c r="P98" s="29"/>
      <c r="Q98" s="20">
        <v>4326</v>
      </c>
      <c r="R98" s="20"/>
      <c r="S98" s="20"/>
      <c r="T98" s="20">
        <v>4118</v>
      </c>
      <c r="U98" s="20">
        <v>226</v>
      </c>
      <c r="V98" s="20"/>
      <c r="W98" s="20"/>
      <c r="X98" s="20"/>
      <c r="Y98" s="20"/>
      <c r="Z98" s="22">
        <f t="shared" si="1"/>
        <v>8670</v>
      </c>
      <c r="AA98" s="30">
        <f t="shared" si="2"/>
        <v>-1750</v>
      </c>
      <c r="AB98" s="23"/>
      <c r="AC98" s="24">
        <v>112000</v>
      </c>
      <c r="AD98" s="24"/>
      <c r="AE98" s="24">
        <v>32864</v>
      </c>
      <c r="AF98" s="24"/>
      <c r="AG98" s="22">
        <f t="shared" si="3"/>
        <v>144864</v>
      </c>
      <c r="AH98" s="24"/>
      <c r="AI98" s="22">
        <f t="shared" si="4"/>
        <v>144864</v>
      </c>
      <c r="AJ98" s="36"/>
      <c r="AK98" s="36"/>
      <c r="AL98" s="36"/>
    </row>
    <row r="99" spans="1:38" ht="15.75" customHeight="1">
      <c r="A99" s="6">
        <f t="shared" si="5"/>
        <v>96</v>
      </c>
      <c r="B99" s="6">
        <v>9399</v>
      </c>
      <c r="C99" s="28" t="s">
        <v>133</v>
      </c>
      <c r="D99" s="43"/>
      <c r="E99" s="44">
        <v>14628</v>
      </c>
      <c r="F99" s="44"/>
      <c r="G99" s="44"/>
      <c r="H99" s="44"/>
      <c r="I99" s="44"/>
      <c r="J99" s="44"/>
      <c r="K99" s="44"/>
      <c r="L99" s="44">
        <v>15677</v>
      </c>
      <c r="M99" s="44">
        <v>252</v>
      </c>
      <c r="N99" s="44">
        <v>560</v>
      </c>
      <c r="O99" s="27">
        <f t="shared" si="0"/>
        <v>31117</v>
      </c>
      <c r="P99" s="29"/>
      <c r="Q99" s="44">
        <v>600</v>
      </c>
      <c r="R99" s="44"/>
      <c r="S99" s="44">
        <v>877</v>
      </c>
      <c r="T99" s="44">
        <v>1700</v>
      </c>
      <c r="U99" s="41">
        <v>2649</v>
      </c>
      <c r="V99" s="44">
        <v>2517</v>
      </c>
      <c r="W99" s="44">
        <v>17400</v>
      </c>
      <c r="X99" s="44"/>
      <c r="Y99" s="44">
        <v>1384</v>
      </c>
      <c r="Z99" s="22">
        <f t="shared" si="1"/>
        <v>27127</v>
      </c>
      <c r="AA99" s="30">
        <f t="shared" si="2"/>
        <v>3990</v>
      </c>
      <c r="AB99" s="23"/>
      <c r="AC99" s="24">
        <v>141000</v>
      </c>
      <c r="AD99" s="24">
        <v>6242</v>
      </c>
      <c r="AE99" s="24">
        <v>335683</v>
      </c>
      <c r="AF99" s="24"/>
      <c r="AG99" s="22">
        <f t="shared" si="3"/>
        <v>482925</v>
      </c>
      <c r="AH99" s="24"/>
      <c r="AI99" s="22">
        <f t="shared" si="4"/>
        <v>482925</v>
      </c>
      <c r="AJ99" s="36"/>
      <c r="AK99" s="36"/>
      <c r="AL99" s="36"/>
    </row>
    <row r="100" spans="1:38" s="31" customFormat="1" ht="15.75" customHeight="1">
      <c r="A100" s="6">
        <f t="shared" si="5"/>
        <v>97</v>
      </c>
      <c r="B100" s="6">
        <v>14308</v>
      </c>
      <c r="C100" s="45" t="s">
        <v>134</v>
      </c>
      <c r="D100" s="43"/>
      <c r="E100" s="44">
        <v>47279</v>
      </c>
      <c r="F100" s="44"/>
      <c r="G100" s="44">
        <v>371</v>
      </c>
      <c r="H100" s="44"/>
      <c r="I100" s="44">
        <v>500</v>
      </c>
      <c r="J100" s="44"/>
      <c r="K100" s="44">
        <v>15982</v>
      </c>
      <c r="L100" s="44">
        <v>1600</v>
      </c>
      <c r="M100" s="44">
        <v>3067</v>
      </c>
      <c r="N100" s="44">
        <v>536</v>
      </c>
      <c r="O100" s="27">
        <f t="shared" si="0"/>
        <v>69335</v>
      </c>
      <c r="P100" s="29"/>
      <c r="Q100" s="24"/>
      <c r="R100" s="24">
        <v>7800</v>
      </c>
      <c r="S100" s="24">
        <v>12104</v>
      </c>
      <c r="T100" s="24">
        <v>15826</v>
      </c>
      <c r="U100" s="24">
        <v>5010</v>
      </c>
      <c r="V100" s="24">
        <v>5456</v>
      </c>
      <c r="W100" s="24">
        <v>28093</v>
      </c>
      <c r="X100" s="24"/>
      <c r="Y100" s="24"/>
      <c r="Z100" s="27">
        <f t="shared" si="1"/>
        <v>74289</v>
      </c>
      <c r="AA100" s="25">
        <f t="shared" si="2"/>
        <v>-4954</v>
      </c>
      <c r="AB100" s="23"/>
      <c r="AC100" s="24">
        <v>1145000</v>
      </c>
      <c r="AD100" s="24">
        <v>14533</v>
      </c>
      <c r="AE100" s="24">
        <v>42971</v>
      </c>
      <c r="AF100" s="24"/>
      <c r="AG100" s="22">
        <f t="shared" si="3"/>
        <v>1202504</v>
      </c>
      <c r="AH100" s="24">
        <v>3625</v>
      </c>
      <c r="AI100" s="22">
        <f t="shared" si="4"/>
        <v>1198879</v>
      </c>
      <c r="AJ100" s="36"/>
      <c r="AK100" s="36"/>
      <c r="AL100" s="36"/>
    </row>
    <row r="101" spans="1:38" s="12" customFormat="1" ht="15.75" customHeight="1">
      <c r="A101" s="6">
        <f t="shared" si="5"/>
        <v>98</v>
      </c>
      <c r="B101" s="6">
        <v>9400</v>
      </c>
      <c r="C101" s="28" t="s">
        <v>135</v>
      </c>
      <c r="D101" s="43" t="s">
        <v>38</v>
      </c>
      <c r="E101" s="44">
        <v>22127</v>
      </c>
      <c r="F101" s="44">
        <v>252</v>
      </c>
      <c r="G101" s="44">
        <v>127</v>
      </c>
      <c r="H101" s="44"/>
      <c r="I101" s="44"/>
      <c r="J101" s="44">
        <v>3500</v>
      </c>
      <c r="K101" s="44">
        <v>15246</v>
      </c>
      <c r="L101" s="44"/>
      <c r="M101" s="44">
        <v>7509</v>
      </c>
      <c r="N101" s="44"/>
      <c r="O101" s="27">
        <f t="shared" si="0"/>
        <v>48761</v>
      </c>
      <c r="P101" s="29"/>
      <c r="Q101" s="44">
        <v>37884</v>
      </c>
      <c r="R101" s="44"/>
      <c r="S101" s="44"/>
      <c r="T101" s="44">
        <v>8798</v>
      </c>
      <c r="U101" s="41">
        <v>467</v>
      </c>
      <c r="V101" s="44">
        <v>1353</v>
      </c>
      <c r="W101" s="44">
        <v>117</v>
      </c>
      <c r="X101" s="44"/>
      <c r="Y101" s="44"/>
      <c r="Z101" s="22">
        <f t="shared" si="1"/>
        <v>48619</v>
      </c>
      <c r="AA101" s="30">
        <f t="shared" si="2"/>
        <v>142</v>
      </c>
      <c r="AB101" s="23"/>
      <c r="AC101" s="24">
        <v>713000</v>
      </c>
      <c r="AD101" s="24">
        <v>91673</v>
      </c>
      <c r="AE101" s="24">
        <v>3725</v>
      </c>
      <c r="AF101" s="24">
        <v>469</v>
      </c>
      <c r="AG101" s="22">
        <f t="shared" si="3"/>
        <v>808867</v>
      </c>
      <c r="AH101" s="24">
        <v>99402</v>
      </c>
      <c r="AI101" s="22">
        <f t="shared" si="4"/>
        <v>709465</v>
      </c>
      <c r="AJ101" s="36"/>
      <c r="AK101" s="36"/>
      <c r="AL101" s="36"/>
    </row>
    <row r="102" spans="1:38" s="10" customFormat="1" ht="15.75" customHeight="1">
      <c r="A102" s="6">
        <f t="shared" si="5"/>
        <v>99</v>
      </c>
      <c r="B102" s="6">
        <v>9379</v>
      </c>
      <c r="C102" s="28" t="s">
        <v>136</v>
      </c>
      <c r="D102" s="43"/>
      <c r="E102" s="44">
        <v>47068</v>
      </c>
      <c r="F102" s="44"/>
      <c r="G102" s="44">
        <v>2389</v>
      </c>
      <c r="H102" s="44"/>
      <c r="I102" s="44">
        <v>2185</v>
      </c>
      <c r="J102" s="44"/>
      <c r="K102" s="44">
        <v>1017</v>
      </c>
      <c r="L102" s="44">
        <v>1194</v>
      </c>
      <c r="M102" s="44">
        <v>6296</v>
      </c>
      <c r="N102" s="44">
        <v>8897</v>
      </c>
      <c r="O102" s="27">
        <f t="shared" si="0"/>
        <v>69046</v>
      </c>
      <c r="P102" s="29"/>
      <c r="Q102" s="24">
        <v>45750</v>
      </c>
      <c r="R102" s="24">
        <v>3459</v>
      </c>
      <c r="S102" s="24">
        <v>140</v>
      </c>
      <c r="T102" s="24">
        <v>15967</v>
      </c>
      <c r="U102" s="24">
        <v>7620</v>
      </c>
      <c r="V102" s="24">
        <v>6680</v>
      </c>
      <c r="W102" s="24">
        <v>570</v>
      </c>
      <c r="X102" s="24"/>
      <c r="Y102" s="24">
        <v>8750</v>
      </c>
      <c r="Z102" s="27">
        <f t="shared" si="1"/>
        <v>88936</v>
      </c>
      <c r="AA102" s="25">
        <f t="shared" si="2"/>
        <v>-19890</v>
      </c>
      <c r="AB102" s="23"/>
      <c r="AC102" s="24">
        <v>1216000</v>
      </c>
      <c r="AD102" s="24">
        <v>47258</v>
      </c>
      <c r="AE102" s="24">
        <v>29165</v>
      </c>
      <c r="AF102" s="24"/>
      <c r="AG102" s="22">
        <f t="shared" si="3"/>
        <v>1292423</v>
      </c>
      <c r="AH102" s="24"/>
      <c r="AI102" s="22">
        <f t="shared" si="4"/>
        <v>1292423</v>
      </c>
      <c r="AJ102" s="36"/>
      <c r="AK102" s="36"/>
      <c r="AL102" s="36"/>
    </row>
    <row r="103" spans="1:38" s="12" customFormat="1" ht="15.75" customHeight="1">
      <c r="A103" s="6">
        <f t="shared" si="5"/>
        <v>100</v>
      </c>
      <c r="B103" s="6">
        <v>9405</v>
      </c>
      <c r="C103" s="28" t="s">
        <v>137</v>
      </c>
      <c r="D103" s="43"/>
      <c r="E103" s="44">
        <v>33348</v>
      </c>
      <c r="F103" s="44">
        <v>148</v>
      </c>
      <c r="G103" s="44">
        <v>983</v>
      </c>
      <c r="H103" s="44"/>
      <c r="I103" s="44"/>
      <c r="J103" s="44"/>
      <c r="K103" s="44">
        <v>11794</v>
      </c>
      <c r="L103" s="44">
        <v>14228</v>
      </c>
      <c r="M103" s="44">
        <v>4159</v>
      </c>
      <c r="N103" s="44">
        <v>3740</v>
      </c>
      <c r="O103" s="27">
        <f t="shared" si="0"/>
        <v>68400</v>
      </c>
      <c r="P103" s="29"/>
      <c r="Q103" s="44">
        <v>37260</v>
      </c>
      <c r="R103" s="44">
        <v>8667</v>
      </c>
      <c r="S103" s="44"/>
      <c r="T103" s="44">
        <v>24672</v>
      </c>
      <c r="U103" s="41">
        <v>3594</v>
      </c>
      <c r="V103" s="44">
        <v>7427</v>
      </c>
      <c r="W103" s="44">
        <v>718</v>
      </c>
      <c r="X103" s="44"/>
      <c r="Y103" s="44"/>
      <c r="Z103" s="22">
        <f t="shared" si="1"/>
        <v>82338</v>
      </c>
      <c r="AA103" s="30">
        <f t="shared" si="2"/>
        <v>-13938</v>
      </c>
      <c r="AB103" s="23"/>
      <c r="AC103" s="24">
        <v>282000</v>
      </c>
      <c r="AD103" s="24">
        <v>42000</v>
      </c>
      <c r="AE103" s="24">
        <v>359086</v>
      </c>
      <c r="AF103" s="24"/>
      <c r="AG103" s="22">
        <f t="shared" si="3"/>
        <v>683086</v>
      </c>
      <c r="AH103" s="24"/>
      <c r="AI103" s="22">
        <f t="shared" si="4"/>
        <v>683086</v>
      </c>
      <c r="AJ103" s="36"/>
      <c r="AK103" s="36"/>
      <c r="AL103" s="36"/>
    </row>
    <row r="104" spans="1:38" s="10" customFormat="1" ht="15.75" customHeight="1">
      <c r="A104" s="6">
        <f t="shared" si="5"/>
        <v>101</v>
      </c>
      <c r="B104" s="6">
        <v>9382</v>
      </c>
      <c r="C104" s="28" t="s">
        <v>138</v>
      </c>
      <c r="D104" s="43"/>
      <c r="E104" s="44">
        <v>61919</v>
      </c>
      <c r="F104" s="44"/>
      <c r="G104" s="44"/>
      <c r="H104" s="44"/>
      <c r="I104" s="44"/>
      <c r="J104" s="44"/>
      <c r="K104" s="44">
        <v>50</v>
      </c>
      <c r="L104" s="44">
        <v>1468</v>
      </c>
      <c r="M104" s="44">
        <v>912</v>
      </c>
      <c r="N104" s="44">
        <v>16619</v>
      </c>
      <c r="O104" s="27">
        <f t="shared" si="0"/>
        <v>80968</v>
      </c>
      <c r="P104" s="29"/>
      <c r="Q104" s="24">
        <v>30007</v>
      </c>
      <c r="R104" s="24">
        <v>9100</v>
      </c>
      <c r="S104" s="24">
        <v>5615</v>
      </c>
      <c r="T104" s="24">
        <v>9711</v>
      </c>
      <c r="U104" s="24">
        <v>1760</v>
      </c>
      <c r="V104" s="24">
        <v>10085</v>
      </c>
      <c r="W104" s="24">
        <v>3935</v>
      </c>
      <c r="X104" s="24"/>
      <c r="Y104" s="24"/>
      <c r="Z104" s="27">
        <f t="shared" si="1"/>
        <v>70213</v>
      </c>
      <c r="AA104" s="25">
        <f t="shared" si="2"/>
        <v>10755</v>
      </c>
      <c r="AB104" s="23"/>
      <c r="AC104" s="24">
        <v>1280000</v>
      </c>
      <c r="AD104" s="24"/>
      <c r="AE104" s="24">
        <v>10389</v>
      </c>
      <c r="AF104" s="24"/>
      <c r="AG104" s="22">
        <f t="shared" si="3"/>
        <v>1290389</v>
      </c>
      <c r="AH104" s="24">
        <v>107465</v>
      </c>
      <c r="AI104" s="22">
        <f t="shared" si="4"/>
        <v>1182924</v>
      </c>
      <c r="AJ104" s="36"/>
      <c r="AK104" s="36"/>
      <c r="AL104" s="36"/>
    </row>
    <row r="105" spans="1:38" s="12" customFormat="1" ht="15.75" customHeight="1">
      <c r="A105" s="6">
        <f t="shared" si="5"/>
        <v>102</v>
      </c>
      <c r="B105" s="6">
        <v>9402</v>
      </c>
      <c r="C105" s="28" t="s">
        <v>139</v>
      </c>
      <c r="D105" s="43"/>
      <c r="E105" s="44">
        <v>74149</v>
      </c>
      <c r="F105" s="44"/>
      <c r="G105" s="44">
        <v>3460</v>
      </c>
      <c r="H105" s="44"/>
      <c r="I105" s="44">
        <v>2854</v>
      </c>
      <c r="J105" s="44"/>
      <c r="K105" s="44">
        <v>7028</v>
      </c>
      <c r="L105" s="44">
        <v>2006</v>
      </c>
      <c r="M105" s="44">
        <v>7670</v>
      </c>
      <c r="N105" s="44"/>
      <c r="O105" s="27">
        <f t="shared" si="0"/>
        <v>97167</v>
      </c>
      <c r="P105" s="29"/>
      <c r="Q105" s="41">
        <v>55751</v>
      </c>
      <c r="R105" s="41">
        <v>3335</v>
      </c>
      <c r="S105" s="41">
        <v>1270</v>
      </c>
      <c r="T105" s="41">
        <v>14942</v>
      </c>
      <c r="U105" s="41">
        <v>58004</v>
      </c>
      <c r="V105" s="41">
        <v>6122</v>
      </c>
      <c r="W105" s="41">
        <v>6598</v>
      </c>
      <c r="X105" s="41"/>
      <c r="Y105" s="41"/>
      <c r="Z105" s="22">
        <f t="shared" si="1"/>
        <v>146022</v>
      </c>
      <c r="AA105" s="30">
        <f t="shared" si="2"/>
        <v>-48855</v>
      </c>
      <c r="AB105" s="23"/>
      <c r="AC105" s="24">
        <v>2070585</v>
      </c>
      <c r="AD105" s="24"/>
      <c r="AE105" s="24">
        <v>47485</v>
      </c>
      <c r="AF105" s="24">
        <v>1002</v>
      </c>
      <c r="AG105" s="22">
        <f t="shared" si="3"/>
        <v>2119072</v>
      </c>
      <c r="AH105" s="24">
        <v>3647</v>
      </c>
      <c r="AI105" s="22">
        <f t="shared" si="4"/>
        <v>2115425</v>
      </c>
      <c r="AJ105" s="36"/>
      <c r="AK105" s="36"/>
      <c r="AL105" s="36"/>
    </row>
    <row r="106" spans="1:38" ht="15.75" customHeight="1">
      <c r="A106" s="6">
        <f t="shared" si="5"/>
        <v>103</v>
      </c>
      <c r="B106" s="6">
        <v>9404</v>
      </c>
      <c r="C106" s="28" t="s">
        <v>140</v>
      </c>
      <c r="D106" s="43" t="s">
        <v>38</v>
      </c>
      <c r="E106" s="44">
        <v>19223</v>
      </c>
      <c r="F106" s="44"/>
      <c r="G106" s="44">
        <v>30</v>
      </c>
      <c r="H106" s="44"/>
      <c r="I106" s="44">
        <v>208</v>
      </c>
      <c r="J106" s="44">
        <v>400</v>
      </c>
      <c r="K106" s="44">
        <v>32559</v>
      </c>
      <c r="L106" s="44">
        <v>1921</v>
      </c>
      <c r="M106" s="44"/>
      <c r="N106" s="44"/>
      <c r="O106" s="27">
        <f t="shared" si="0"/>
        <v>54341</v>
      </c>
      <c r="P106" s="29"/>
      <c r="Q106" s="41"/>
      <c r="R106" s="41"/>
      <c r="S106" s="41">
        <v>17098</v>
      </c>
      <c r="T106" s="41">
        <v>16232</v>
      </c>
      <c r="U106" s="41">
        <v>8583</v>
      </c>
      <c r="V106" s="41">
        <v>4967</v>
      </c>
      <c r="W106" s="41">
        <v>55</v>
      </c>
      <c r="X106" s="41"/>
      <c r="Y106" s="41">
        <v>1025</v>
      </c>
      <c r="Z106" s="22">
        <f t="shared" si="1"/>
        <v>47960</v>
      </c>
      <c r="AA106" s="30">
        <f t="shared" si="2"/>
        <v>6381</v>
      </c>
      <c r="AB106" s="23"/>
      <c r="AC106" s="24">
        <v>152477</v>
      </c>
      <c r="AD106" s="24">
        <v>11421</v>
      </c>
      <c r="AE106" s="24">
        <v>58298</v>
      </c>
      <c r="AF106" s="24"/>
      <c r="AG106" s="22">
        <f t="shared" si="3"/>
        <v>222196</v>
      </c>
      <c r="AH106" s="24">
        <v>2651</v>
      </c>
      <c r="AI106" s="22">
        <f t="shared" si="4"/>
        <v>219545</v>
      </c>
      <c r="AJ106" s="36"/>
      <c r="AK106" s="36"/>
      <c r="AL106" s="36"/>
    </row>
    <row r="107" spans="1:38" ht="15.75" customHeight="1">
      <c r="A107" s="6">
        <f t="shared" si="5"/>
        <v>104</v>
      </c>
      <c r="B107" s="6">
        <v>9406</v>
      </c>
      <c r="C107" s="28" t="s">
        <v>141</v>
      </c>
      <c r="D107" s="43"/>
      <c r="E107" s="44">
        <v>289135</v>
      </c>
      <c r="F107" s="44"/>
      <c r="G107" s="44">
        <v>29120</v>
      </c>
      <c r="H107" s="44"/>
      <c r="I107" s="44">
        <v>12083</v>
      </c>
      <c r="J107" s="44">
        <v>6000</v>
      </c>
      <c r="K107" s="44">
        <v>11280</v>
      </c>
      <c r="L107" s="44">
        <v>7117</v>
      </c>
      <c r="M107" s="44">
        <v>3296</v>
      </c>
      <c r="N107" s="44"/>
      <c r="O107" s="27">
        <f t="shared" si="0"/>
        <v>358031</v>
      </c>
      <c r="P107" s="29"/>
      <c r="Q107" s="41">
        <v>105976</v>
      </c>
      <c r="R107" s="41"/>
      <c r="S107" s="41">
        <v>82375</v>
      </c>
      <c r="T107" s="41">
        <v>67711</v>
      </c>
      <c r="U107" s="41">
        <v>46418</v>
      </c>
      <c r="V107" s="41">
        <v>26283</v>
      </c>
      <c r="W107" s="41">
        <v>12154</v>
      </c>
      <c r="X107" s="41"/>
      <c r="Y107" s="41"/>
      <c r="Z107" s="22">
        <f t="shared" si="1"/>
        <v>340917</v>
      </c>
      <c r="AA107" s="30">
        <f t="shared" si="2"/>
        <v>17114</v>
      </c>
      <c r="AB107" s="23"/>
      <c r="AC107" s="24">
        <v>4817226</v>
      </c>
      <c r="AD107" s="24">
        <v>53275</v>
      </c>
      <c r="AE107" s="24">
        <v>132432</v>
      </c>
      <c r="AF107" s="24">
        <v>7540</v>
      </c>
      <c r="AG107" s="22">
        <f t="shared" si="3"/>
        <v>5010473</v>
      </c>
      <c r="AH107" s="24">
        <v>451384</v>
      </c>
      <c r="AI107" s="22">
        <f t="shared" si="4"/>
        <v>4559089</v>
      </c>
      <c r="AJ107" s="36"/>
      <c r="AK107" s="36"/>
      <c r="AL107" s="36"/>
    </row>
    <row r="108" spans="1:38" ht="15.75" customHeight="1">
      <c r="A108" s="6">
        <f t="shared" si="5"/>
        <v>105</v>
      </c>
      <c r="B108" s="6">
        <v>15036</v>
      </c>
      <c r="C108" s="28" t="s">
        <v>142</v>
      </c>
      <c r="D108" s="43"/>
      <c r="E108" s="44">
        <v>114788</v>
      </c>
      <c r="F108" s="44"/>
      <c r="G108" s="44">
        <v>556</v>
      </c>
      <c r="H108" s="44">
        <v>6240</v>
      </c>
      <c r="I108" s="44"/>
      <c r="J108" s="44"/>
      <c r="K108" s="44">
        <v>53935</v>
      </c>
      <c r="L108" s="44">
        <v>2350</v>
      </c>
      <c r="M108" s="44">
        <v>7029</v>
      </c>
      <c r="N108" s="44">
        <v>5082</v>
      </c>
      <c r="O108" s="27">
        <f t="shared" si="0"/>
        <v>189980</v>
      </c>
      <c r="P108" s="29"/>
      <c r="Q108" s="41">
        <v>39258</v>
      </c>
      <c r="R108" s="41">
        <v>9109</v>
      </c>
      <c r="S108" s="41">
        <v>68574</v>
      </c>
      <c r="T108" s="41">
        <v>22382</v>
      </c>
      <c r="U108" s="41">
        <v>17922</v>
      </c>
      <c r="V108" s="41">
        <v>11667</v>
      </c>
      <c r="W108" s="41">
        <v>15965</v>
      </c>
      <c r="X108" s="41"/>
      <c r="Y108" s="41"/>
      <c r="Z108" s="22">
        <f t="shared" si="1"/>
        <v>184877</v>
      </c>
      <c r="AA108" s="30">
        <f t="shared" si="2"/>
        <v>5103</v>
      </c>
      <c r="AB108" s="23"/>
      <c r="AC108" s="24">
        <v>3930000</v>
      </c>
      <c r="AD108" s="24">
        <v>15912</v>
      </c>
      <c r="AE108" s="24">
        <v>109955</v>
      </c>
      <c r="AF108" s="24">
        <v>2462</v>
      </c>
      <c r="AG108" s="22">
        <f t="shared" si="3"/>
        <v>4058329</v>
      </c>
      <c r="AH108" s="24">
        <v>215928</v>
      </c>
      <c r="AI108" s="22">
        <f t="shared" si="4"/>
        <v>3842401</v>
      </c>
      <c r="AJ108" s="36"/>
      <c r="AK108" s="36"/>
      <c r="AL108" s="36"/>
    </row>
    <row r="109" spans="1:38" ht="15.75" customHeight="1">
      <c r="A109" s="6">
        <f t="shared" si="5"/>
        <v>106</v>
      </c>
      <c r="B109" s="6">
        <v>9409</v>
      </c>
      <c r="C109" s="28" t="s">
        <v>143</v>
      </c>
      <c r="D109" s="43"/>
      <c r="E109" s="44">
        <v>104923</v>
      </c>
      <c r="F109" s="44"/>
      <c r="G109" s="44"/>
      <c r="H109" s="44"/>
      <c r="I109" s="44">
        <v>7256</v>
      </c>
      <c r="J109" s="44">
        <v>5712</v>
      </c>
      <c r="K109" s="44">
        <v>8934</v>
      </c>
      <c r="L109" s="44">
        <v>8596</v>
      </c>
      <c r="M109" s="44">
        <v>30093</v>
      </c>
      <c r="N109" s="44"/>
      <c r="O109" s="27">
        <f t="shared" si="0"/>
        <v>165514</v>
      </c>
      <c r="P109" s="29"/>
      <c r="Q109" s="41">
        <v>76017</v>
      </c>
      <c r="R109" s="41"/>
      <c r="S109" s="41">
        <v>26260</v>
      </c>
      <c r="T109" s="41">
        <v>43722</v>
      </c>
      <c r="U109" s="41">
        <v>13663</v>
      </c>
      <c r="V109" s="41">
        <v>17114</v>
      </c>
      <c r="W109" s="41">
        <v>750</v>
      </c>
      <c r="X109" s="41">
        <v>65000</v>
      </c>
      <c r="Y109" s="41">
        <v>50000</v>
      </c>
      <c r="Z109" s="22">
        <f t="shared" si="1"/>
        <v>292526</v>
      </c>
      <c r="AA109" s="30">
        <f t="shared" si="2"/>
        <v>-127012</v>
      </c>
      <c r="AB109" s="23"/>
      <c r="AC109" s="24">
        <v>1985000</v>
      </c>
      <c r="AD109" s="24">
        <v>75192</v>
      </c>
      <c r="AE109" s="24">
        <v>280404</v>
      </c>
      <c r="AF109" s="24">
        <v>2877</v>
      </c>
      <c r="AG109" s="22">
        <f t="shared" si="3"/>
        <v>2343473</v>
      </c>
      <c r="AH109" s="24">
        <v>5308</v>
      </c>
      <c r="AI109" s="22">
        <f t="shared" si="4"/>
        <v>2338165</v>
      </c>
      <c r="AJ109" s="36"/>
      <c r="AK109" s="36"/>
      <c r="AL109" s="36"/>
    </row>
    <row r="110" spans="1:38" ht="15.75" customHeight="1">
      <c r="A110" s="6">
        <f t="shared" si="5"/>
        <v>107</v>
      </c>
      <c r="B110" s="6">
        <v>9410</v>
      </c>
      <c r="C110" s="28" t="s">
        <v>144</v>
      </c>
      <c r="D110" s="43"/>
      <c r="E110" s="44">
        <v>81038</v>
      </c>
      <c r="F110" s="44"/>
      <c r="G110" s="44"/>
      <c r="H110" s="44"/>
      <c r="I110" s="44">
        <v>2901</v>
      </c>
      <c r="J110" s="44">
        <v>1000</v>
      </c>
      <c r="K110" s="44">
        <v>15120</v>
      </c>
      <c r="L110" s="44">
        <v>1456</v>
      </c>
      <c r="M110" s="44">
        <v>34391</v>
      </c>
      <c r="N110" s="44"/>
      <c r="O110" s="27">
        <f t="shared" si="0"/>
        <v>135906</v>
      </c>
      <c r="P110" s="29"/>
      <c r="Q110" s="41">
        <v>60041</v>
      </c>
      <c r="R110" s="41">
        <v>15600</v>
      </c>
      <c r="S110" s="41">
        <v>12330</v>
      </c>
      <c r="T110" s="41">
        <v>35454</v>
      </c>
      <c r="U110" s="41">
        <v>7226</v>
      </c>
      <c r="V110" s="41">
        <v>8784</v>
      </c>
      <c r="W110" s="41"/>
      <c r="X110" s="41"/>
      <c r="Y110" s="41">
        <v>1926</v>
      </c>
      <c r="Z110" s="22">
        <f t="shared" si="1"/>
        <v>141361</v>
      </c>
      <c r="AA110" s="30">
        <f t="shared" si="2"/>
        <v>-5455</v>
      </c>
      <c r="AB110" s="23"/>
      <c r="AC110" s="24">
        <v>1810000</v>
      </c>
      <c r="AD110" s="24">
        <v>266779</v>
      </c>
      <c r="AE110" s="24">
        <v>38354</v>
      </c>
      <c r="AF110" s="24">
        <v>522</v>
      </c>
      <c r="AG110" s="22">
        <f t="shared" si="3"/>
        <v>2115655</v>
      </c>
      <c r="AH110" s="24">
        <v>11983</v>
      </c>
      <c r="AI110" s="22">
        <f t="shared" si="4"/>
        <v>2103672</v>
      </c>
      <c r="AJ110" s="36"/>
      <c r="AK110" s="36"/>
      <c r="AL110" s="36"/>
    </row>
    <row r="111" spans="1:38" ht="15.75" customHeight="1">
      <c r="A111" s="6">
        <f t="shared" si="5"/>
        <v>108</v>
      </c>
      <c r="B111" s="6">
        <v>9412</v>
      </c>
      <c r="C111" s="28" t="s">
        <v>145</v>
      </c>
      <c r="D111" s="43"/>
      <c r="E111" s="44">
        <v>375026</v>
      </c>
      <c r="F111" s="44"/>
      <c r="G111" s="44">
        <v>17847</v>
      </c>
      <c r="H111" s="44">
        <v>1315903</v>
      </c>
      <c r="I111" s="44"/>
      <c r="J111" s="44"/>
      <c r="K111" s="44">
        <v>90377</v>
      </c>
      <c r="L111" s="44">
        <v>551</v>
      </c>
      <c r="M111" s="44"/>
      <c r="N111" s="44">
        <v>2317</v>
      </c>
      <c r="O111" s="27">
        <f t="shared" si="0"/>
        <v>1802021</v>
      </c>
      <c r="P111" s="29"/>
      <c r="Q111" s="41">
        <v>78412</v>
      </c>
      <c r="R111" s="41">
        <v>30843</v>
      </c>
      <c r="S111" s="41">
        <v>146619</v>
      </c>
      <c r="T111" s="41">
        <v>73263</v>
      </c>
      <c r="U111" s="41">
        <v>41201</v>
      </c>
      <c r="V111" s="41">
        <v>37838</v>
      </c>
      <c r="W111" s="41">
        <v>90738</v>
      </c>
      <c r="X111" s="41">
        <v>109600</v>
      </c>
      <c r="Y111" s="41">
        <v>2032663</v>
      </c>
      <c r="Z111" s="22">
        <f t="shared" si="1"/>
        <v>2641177</v>
      </c>
      <c r="AA111" s="30">
        <f t="shared" si="2"/>
        <v>-839156</v>
      </c>
      <c r="AB111" s="23"/>
      <c r="AC111" s="24">
        <v>4192439</v>
      </c>
      <c r="AD111" s="24">
        <v>179440</v>
      </c>
      <c r="AE111" s="24">
        <v>60260</v>
      </c>
      <c r="AF111" s="24">
        <v>367</v>
      </c>
      <c r="AG111" s="22">
        <f t="shared" si="3"/>
        <v>4432506</v>
      </c>
      <c r="AH111" s="24">
        <v>922229</v>
      </c>
      <c r="AI111" s="22">
        <f t="shared" si="4"/>
        <v>3510277</v>
      </c>
      <c r="AJ111" s="36"/>
      <c r="AK111" s="36"/>
      <c r="AL111" s="36"/>
    </row>
    <row r="112" spans="1:38" s="10" customFormat="1" ht="15.75" customHeight="1">
      <c r="A112" s="6">
        <f t="shared" si="5"/>
        <v>109</v>
      </c>
      <c r="B112" s="6">
        <v>9386</v>
      </c>
      <c r="C112" s="28" t="s">
        <v>146</v>
      </c>
      <c r="D112" s="43"/>
      <c r="E112" s="33">
        <v>120623</v>
      </c>
      <c r="F112" s="33">
        <v>1906</v>
      </c>
      <c r="G112" s="33">
        <v>4125</v>
      </c>
      <c r="H112" s="33"/>
      <c r="I112" s="33"/>
      <c r="J112" s="33"/>
      <c r="K112" s="33">
        <v>24642</v>
      </c>
      <c r="L112" s="33">
        <v>22341</v>
      </c>
      <c r="M112" s="33">
        <v>7960</v>
      </c>
      <c r="N112" s="33"/>
      <c r="O112" s="27">
        <f t="shared" si="0"/>
        <v>181597</v>
      </c>
      <c r="P112" s="29"/>
      <c r="Q112" s="24">
        <v>58423</v>
      </c>
      <c r="R112" s="24">
        <v>10140</v>
      </c>
      <c r="S112" s="24">
        <v>53546</v>
      </c>
      <c r="T112" s="24">
        <v>34764</v>
      </c>
      <c r="U112" s="24">
        <v>8322</v>
      </c>
      <c r="V112" s="24">
        <v>16009</v>
      </c>
      <c r="W112" s="24">
        <v>6993</v>
      </c>
      <c r="X112" s="24"/>
      <c r="Y112" s="24">
        <v>1855</v>
      </c>
      <c r="Z112" s="27">
        <f t="shared" si="1"/>
        <v>190052</v>
      </c>
      <c r="AA112" s="25">
        <f t="shared" si="2"/>
        <v>-8455</v>
      </c>
      <c r="AB112" s="23"/>
      <c r="AC112" s="24">
        <v>1970000</v>
      </c>
      <c r="AD112" s="24">
        <v>279727</v>
      </c>
      <c r="AE112" s="24">
        <v>426806</v>
      </c>
      <c r="AF112" s="24">
        <v>452</v>
      </c>
      <c r="AG112" s="22">
        <f t="shared" si="3"/>
        <v>2676985</v>
      </c>
      <c r="AH112" s="24"/>
      <c r="AI112" s="22">
        <f t="shared" si="4"/>
        <v>2676985</v>
      </c>
      <c r="AJ112" s="36"/>
      <c r="AK112" s="36"/>
      <c r="AL112" s="36"/>
    </row>
    <row r="113" spans="1:38" ht="15.75" customHeight="1">
      <c r="A113" s="6">
        <f t="shared" si="5"/>
        <v>110</v>
      </c>
      <c r="B113" s="6">
        <v>9387</v>
      </c>
      <c r="C113" s="28" t="s">
        <v>147</v>
      </c>
      <c r="D113" s="43"/>
      <c r="E113" s="44">
        <v>23641</v>
      </c>
      <c r="F113" s="44"/>
      <c r="G113" s="44"/>
      <c r="H113" s="44"/>
      <c r="I113" s="44">
        <v>548</v>
      </c>
      <c r="J113" s="44"/>
      <c r="K113" s="44">
        <v>1973</v>
      </c>
      <c r="L113" s="44">
        <v>1178</v>
      </c>
      <c r="M113" s="44">
        <v>4168</v>
      </c>
      <c r="N113" s="44">
        <v>4320</v>
      </c>
      <c r="O113" s="27">
        <f t="shared" si="0"/>
        <v>35828</v>
      </c>
      <c r="P113" s="29"/>
      <c r="Q113" s="24">
        <v>31037</v>
      </c>
      <c r="R113" s="24"/>
      <c r="S113" s="24">
        <v>2060</v>
      </c>
      <c r="T113" s="24">
        <v>7310</v>
      </c>
      <c r="U113" s="24">
        <v>3102</v>
      </c>
      <c r="V113" s="24">
        <v>2315</v>
      </c>
      <c r="W113" s="24"/>
      <c r="X113" s="24"/>
      <c r="Y113" s="24">
        <v>6718</v>
      </c>
      <c r="Z113" s="27">
        <f t="shared" si="1"/>
        <v>52542</v>
      </c>
      <c r="AA113" s="25">
        <f t="shared" si="2"/>
        <v>-16714</v>
      </c>
      <c r="AB113" s="23"/>
      <c r="AC113" s="24">
        <v>944000</v>
      </c>
      <c r="AD113" s="24">
        <v>43831</v>
      </c>
      <c r="AE113" s="24">
        <v>23737</v>
      </c>
      <c r="AF113" s="24"/>
      <c r="AG113" s="22">
        <f t="shared" si="3"/>
        <v>1011568</v>
      </c>
      <c r="AH113" s="24">
        <v>402</v>
      </c>
      <c r="AI113" s="22">
        <f t="shared" si="4"/>
        <v>1011166</v>
      </c>
      <c r="AJ113" s="36"/>
      <c r="AK113" s="36"/>
      <c r="AL113" s="36"/>
    </row>
    <row r="114" spans="1:38" s="12" customFormat="1" ht="15.75" customHeight="1">
      <c r="A114" s="6">
        <f t="shared" si="5"/>
        <v>111</v>
      </c>
      <c r="B114" s="6">
        <v>9413</v>
      </c>
      <c r="C114" s="28" t="s">
        <v>148</v>
      </c>
      <c r="D114" s="43"/>
      <c r="E114" s="44">
        <v>110388</v>
      </c>
      <c r="F114" s="44"/>
      <c r="G114" s="44"/>
      <c r="H114" s="44"/>
      <c r="I114" s="44">
        <v>10436</v>
      </c>
      <c r="J114" s="44">
        <v>8884</v>
      </c>
      <c r="K114" s="44">
        <v>1752</v>
      </c>
      <c r="L114" s="44">
        <v>521</v>
      </c>
      <c r="M114" s="44">
        <v>51913</v>
      </c>
      <c r="N114" s="44">
        <v>4237</v>
      </c>
      <c r="O114" s="27">
        <f t="shared" si="0"/>
        <v>188131</v>
      </c>
      <c r="P114" s="29"/>
      <c r="Q114" s="41">
        <v>45242</v>
      </c>
      <c r="R114" s="41">
        <v>15400</v>
      </c>
      <c r="S114" s="41">
        <v>13032</v>
      </c>
      <c r="T114" s="41">
        <v>51502</v>
      </c>
      <c r="U114" s="41">
        <v>5357</v>
      </c>
      <c r="V114" s="41">
        <v>11020</v>
      </c>
      <c r="W114" s="41">
        <v>13104</v>
      </c>
      <c r="X114" s="41">
        <v>77000</v>
      </c>
      <c r="Y114" s="41">
        <v>1293</v>
      </c>
      <c r="Z114" s="22">
        <f t="shared" si="1"/>
        <v>232950</v>
      </c>
      <c r="AA114" s="30">
        <f t="shared" si="2"/>
        <v>-44819</v>
      </c>
      <c r="AB114" s="23"/>
      <c r="AC114" s="24">
        <v>1679000</v>
      </c>
      <c r="AD114" s="24">
        <v>99012</v>
      </c>
      <c r="AE114" s="24">
        <v>53670</v>
      </c>
      <c r="AF114" s="24"/>
      <c r="AG114" s="22">
        <f t="shared" si="3"/>
        <v>1831682</v>
      </c>
      <c r="AH114" s="24"/>
      <c r="AI114" s="22">
        <f t="shared" si="4"/>
        <v>1831682</v>
      </c>
      <c r="AJ114" s="36"/>
      <c r="AK114" s="36"/>
      <c r="AL114" s="36"/>
    </row>
    <row r="115" spans="1:38" s="31" customFormat="1" ht="15.75" customHeight="1">
      <c r="A115" s="6">
        <f t="shared" si="5"/>
        <v>112</v>
      </c>
      <c r="B115" s="6">
        <v>9390</v>
      </c>
      <c r="C115" s="45" t="s">
        <v>149</v>
      </c>
      <c r="D115" s="43"/>
      <c r="E115" s="44">
        <v>70243</v>
      </c>
      <c r="F115" s="44">
        <v>36887</v>
      </c>
      <c r="G115" s="44">
        <v>5880</v>
      </c>
      <c r="H115" s="44"/>
      <c r="I115" s="44"/>
      <c r="J115" s="44"/>
      <c r="K115" s="44">
        <v>25483</v>
      </c>
      <c r="L115" s="44"/>
      <c r="M115" s="44">
        <v>75986</v>
      </c>
      <c r="N115" s="44"/>
      <c r="O115" s="27">
        <f t="shared" si="0"/>
        <v>214479</v>
      </c>
      <c r="P115" s="29"/>
      <c r="Q115" s="24">
        <v>61973</v>
      </c>
      <c r="R115" s="24">
        <v>11729</v>
      </c>
      <c r="S115" s="24">
        <v>25000</v>
      </c>
      <c r="T115" s="24">
        <v>16339</v>
      </c>
      <c r="U115" s="24">
        <v>92397</v>
      </c>
      <c r="V115" s="24">
        <v>10627</v>
      </c>
      <c r="W115" s="24"/>
      <c r="X115" s="24"/>
      <c r="Y115" s="24"/>
      <c r="Z115" s="27">
        <f t="shared" si="1"/>
        <v>218065</v>
      </c>
      <c r="AA115" s="25">
        <f t="shared" si="2"/>
        <v>-3586</v>
      </c>
      <c r="AB115" s="23"/>
      <c r="AC115" s="24">
        <v>2925000</v>
      </c>
      <c r="AD115" s="24"/>
      <c r="AE115" s="24">
        <v>5587</v>
      </c>
      <c r="AF115" s="24"/>
      <c r="AG115" s="22">
        <f t="shared" si="3"/>
        <v>2930587</v>
      </c>
      <c r="AH115" s="24"/>
      <c r="AI115" s="22">
        <f t="shared" si="4"/>
        <v>2930587</v>
      </c>
      <c r="AJ115" s="36"/>
      <c r="AK115" s="36"/>
      <c r="AL115" s="36"/>
    </row>
    <row r="116" spans="1:38" s="10" customFormat="1" ht="15.75" customHeight="1">
      <c r="A116" s="6">
        <f t="shared" si="5"/>
        <v>113</v>
      </c>
      <c r="B116" s="6">
        <v>9391</v>
      </c>
      <c r="C116" s="28" t="s">
        <v>150</v>
      </c>
      <c r="D116" s="43"/>
      <c r="E116" s="44">
        <v>45417</v>
      </c>
      <c r="F116" s="44"/>
      <c r="G116" s="44">
        <v>2712</v>
      </c>
      <c r="H116" s="44"/>
      <c r="I116" s="44"/>
      <c r="J116" s="44"/>
      <c r="K116" s="44">
        <v>12507</v>
      </c>
      <c r="L116" s="44">
        <v>1648</v>
      </c>
      <c r="M116" s="44"/>
      <c r="N116" s="44">
        <v>87</v>
      </c>
      <c r="O116" s="27">
        <f t="shared" si="0"/>
        <v>62371</v>
      </c>
      <c r="P116" s="29"/>
      <c r="Q116" s="24"/>
      <c r="R116" s="24"/>
      <c r="S116" s="24">
        <v>13257</v>
      </c>
      <c r="T116" s="24">
        <v>38770</v>
      </c>
      <c r="U116" s="24">
        <v>5358</v>
      </c>
      <c r="V116" s="24">
        <v>5004</v>
      </c>
      <c r="W116" s="24">
        <v>10399</v>
      </c>
      <c r="X116" s="24"/>
      <c r="Y116" s="24"/>
      <c r="Z116" s="27">
        <f t="shared" si="1"/>
        <v>72788</v>
      </c>
      <c r="AA116" s="25">
        <f t="shared" si="2"/>
        <v>-10417</v>
      </c>
      <c r="AB116" s="23"/>
      <c r="AC116" s="24">
        <v>2047500</v>
      </c>
      <c r="AD116" s="24">
        <v>108739</v>
      </c>
      <c r="AE116" s="24">
        <v>33008</v>
      </c>
      <c r="AF116" s="24"/>
      <c r="AG116" s="22">
        <f t="shared" si="3"/>
        <v>2189247</v>
      </c>
      <c r="AH116" s="24">
        <v>-993</v>
      </c>
      <c r="AI116" s="22">
        <f t="shared" si="4"/>
        <v>2190240</v>
      </c>
      <c r="AJ116" s="36"/>
      <c r="AK116" s="36"/>
      <c r="AL116" s="36"/>
    </row>
    <row r="117" spans="1:38" s="10" customFormat="1" ht="15.75" customHeight="1">
      <c r="A117" s="6">
        <f t="shared" si="5"/>
        <v>114</v>
      </c>
      <c r="B117" s="6">
        <v>9392</v>
      </c>
      <c r="C117" s="28" t="s">
        <v>151</v>
      </c>
      <c r="D117" s="43"/>
      <c r="E117" s="44">
        <v>90587</v>
      </c>
      <c r="F117" s="44">
        <v>796</v>
      </c>
      <c r="G117" s="44"/>
      <c r="H117" s="44"/>
      <c r="I117" s="44">
        <v>10161</v>
      </c>
      <c r="J117" s="44">
        <v>12000</v>
      </c>
      <c r="K117" s="44">
        <v>6120</v>
      </c>
      <c r="L117" s="44">
        <v>848</v>
      </c>
      <c r="M117" s="44"/>
      <c r="N117" s="44"/>
      <c r="O117" s="27">
        <f t="shared" si="0"/>
        <v>120512</v>
      </c>
      <c r="P117" s="29"/>
      <c r="Q117" s="24">
        <v>59843</v>
      </c>
      <c r="R117" s="24">
        <v>3325</v>
      </c>
      <c r="S117" s="24">
        <v>2106</v>
      </c>
      <c r="T117" s="24">
        <v>23852</v>
      </c>
      <c r="U117" s="24">
        <v>930</v>
      </c>
      <c r="V117" s="24">
        <v>4758</v>
      </c>
      <c r="W117" s="24">
        <v>3628</v>
      </c>
      <c r="X117" s="24"/>
      <c r="Y117" s="24">
        <v>1935</v>
      </c>
      <c r="Z117" s="27">
        <f t="shared" si="1"/>
        <v>100377</v>
      </c>
      <c r="AA117" s="25">
        <f t="shared" si="2"/>
        <v>20135</v>
      </c>
      <c r="AB117" s="23"/>
      <c r="AC117" s="24">
        <v>2247000</v>
      </c>
      <c r="AD117" s="24">
        <v>175650</v>
      </c>
      <c r="AE117" s="24">
        <v>9600</v>
      </c>
      <c r="AF117" s="24"/>
      <c r="AG117" s="22">
        <f t="shared" si="3"/>
        <v>2432250</v>
      </c>
      <c r="AH117" s="24"/>
      <c r="AI117" s="22">
        <f t="shared" si="4"/>
        <v>2432250</v>
      </c>
      <c r="AJ117" s="36"/>
      <c r="AK117" s="36"/>
      <c r="AL117" s="36"/>
    </row>
    <row r="118" spans="1:38" s="12" customFormat="1" ht="15.75" customHeight="1">
      <c r="A118" s="6">
        <f t="shared" si="5"/>
        <v>115</v>
      </c>
      <c r="B118" s="6">
        <v>9415</v>
      </c>
      <c r="C118" s="28" t="s">
        <v>152</v>
      </c>
      <c r="D118" s="43"/>
      <c r="E118" s="44">
        <v>125191</v>
      </c>
      <c r="F118" s="44"/>
      <c r="G118" s="44"/>
      <c r="H118" s="44"/>
      <c r="I118" s="44">
        <v>1193</v>
      </c>
      <c r="J118" s="44">
        <v>5500</v>
      </c>
      <c r="K118" s="44">
        <v>31369</v>
      </c>
      <c r="L118" s="44">
        <v>3329</v>
      </c>
      <c r="M118" s="44">
        <v>38548</v>
      </c>
      <c r="N118" s="44">
        <v>40</v>
      </c>
      <c r="O118" s="27">
        <f t="shared" si="0"/>
        <v>205170</v>
      </c>
      <c r="P118" s="29"/>
      <c r="Q118" s="41">
        <v>58996</v>
      </c>
      <c r="R118" s="41">
        <v>16640</v>
      </c>
      <c r="S118" s="41">
        <v>7813</v>
      </c>
      <c r="T118" s="41">
        <v>49056</v>
      </c>
      <c r="U118" s="41">
        <v>38010</v>
      </c>
      <c r="V118" s="41">
        <v>18720</v>
      </c>
      <c r="W118" s="41">
        <v>2770</v>
      </c>
      <c r="X118" s="41"/>
      <c r="Y118" s="41">
        <v>486</v>
      </c>
      <c r="Z118" s="22">
        <f t="shared" si="1"/>
        <v>192491</v>
      </c>
      <c r="AA118" s="30">
        <f t="shared" si="2"/>
        <v>12679</v>
      </c>
      <c r="AB118" s="23"/>
      <c r="AC118" s="24">
        <v>3246100</v>
      </c>
      <c r="AD118" s="24">
        <v>86364</v>
      </c>
      <c r="AE118" s="24">
        <v>78636</v>
      </c>
      <c r="AF118" s="24"/>
      <c r="AG118" s="22">
        <f t="shared" si="3"/>
        <v>3411100</v>
      </c>
      <c r="AH118" s="24">
        <v>69479</v>
      </c>
      <c r="AI118" s="22">
        <f t="shared" si="4"/>
        <v>3341621</v>
      </c>
      <c r="AJ118" s="36"/>
      <c r="AK118" s="36"/>
      <c r="AL118" s="36"/>
    </row>
    <row r="119" spans="1:38" s="12" customFormat="1" ht="15.75" customHeight="1">
      <c r="A119" s="6">
        <f t="shared" si="5"/>
        <v>116</v>
      </c>
      <c r="B119" s="6">
        <v>9490</v>
      </c>
      <c r="C119" s="10" t="s">
        <v>153</v>
      </c>
      <c r="D119" s="19" t="s">
        <v>38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7">
        <f t="shared" si="0"/>
        <v>0</v>
      </c>
      <c r="P119" s="29"/>
      <c r="Q119" s="20"/>
      <c r="R119" s="20"/>
      <c r="S119" s="20"/>
      <c r="T119" s="20"/>
      <c r="U119" s="20"/>
      <c r="V119" s="20"/>
      <c r="W119" s="20"/>
      <c r="X119" s="20"/>
      <c r="Y119" s="20"/>
      <c r="Z119" s="27">
        <f t="shared" si="1"/>
        <v>0</v>
      </c>
      <c r="AA119" s="30">
        <f t="shared" si="2"/>
        <v>0</v>
      </c>
      <c r="AB119" s="23"/>
      <c r="AC119" s="24"/>
      <c r="AD119" s="24"/>
      <c r="AE119" s="24"/>
      <c r="AF119" s="24"/>
      <c r="AG119" s="22">
        <f t="shared" si="3"/>
        <v>0</v>
      </c>
      <c r="AH119" s="24"/>
      <c r="AI119" s="22">
        <f t="shared" si="4"/>
        <v>0</v>
      </c>
      <c r="AJ119" s="36"/>
      <c r="AK119" s="36"/>
      <c r="AL119" s="36"/>
    </row>
    <row r="120" spans="1:38" ht="15.75" customHeight="1">
      <c r="A120" s="6">
        <f t="shared" si="5"/>
        <v>117</v>
      </c>
      <c r="B120" s="6">
        <v>9483</v>
      </c>
      <c r="C120" s="10" t="s">
        <v>154</v>
      </c>
      <c r="D120" s="19" t="s">
        <v>38</v>
      </c>
      <c r="E120" s="20"/>
      <c r="F120" s="20"/>
      <c r="G120" s="41"/>
      <c r="H120" s="20"/>
      <c r="I120" s="20"/>
      <c r="J120" s="20"/>
      <c r="K120" s="20"/>
      <c r="L120" s="20"/>
      <c r="M120" s="20"/>
      <c r="N120" s="20"/>
      <c r="O120" s="27">
        <f t="shared" si="0"/>
        <v>0</v>
      </c>
      <c r="P120" s="29"/>
      <c r="Q120" s="20"/>
      <c r="R120" s="20"/>
      <c r="S120" s="20"/>
      <c r="T120" s="20"/>
      <c r="U120" s="20"/>
      <c r="V120" s="20"/>
      <c r="W120" s="20"/>
      <c r="X120" s="20"/>
      <c r="Y120" s="20"/>
      <c r="Z120" s="27">
        <f t="shared" si="1"/>
        <v>0</v>
      </c>
      <c r="AA120" s="30">
        <f t="shared" si="2"/>
        <v>0</v>
      </c>
      <c r="AB120" s="23"/>
      <c r="AC120" s="24"/>
      <c r="AD120" s="24"/>
      <c r="AE120" s="24"/>
      <c r="AF120" s="24"/>
      <c r="AG120" s="22">
        <f t="shared" si="3"/>
        <v>0</v>
      </c>
      <c r="AH120" s="24"/>
      <c r="AI120" s="22">
        <f t="shared" si="4"/>
        <v>0</v>
      </c>
      <c r="AJ120" s="36"/>
      <c r="AK120" s="36"/>
      <c r="AL120" s="36"/>
    </row>
    <row r="121" spans="1:38" ht="15.75" customHeight="1">
      <c r="A121" s="6">
        <f t="shared" si="5"/>
        <v>118</v>
      </c>
      <c r="B121" s="6">
        <v>9494</v>
      </c>
      <c r="C121" s="10" t="s">
        <v>155</v>
      </c>
      <c r="D121" s="19" t="s">
        <v>38</v>
      </c>
      <c r="E121" s="20"/>
      <c r="F121" s="20"/>
      <c r="G121" s="20"/>
      <c r="H121" s="41"/>
      <c r="I121" s="20"/>
      <c r="J121" s="20"/>
      <c r="K121" s="20"/>
      <c r="L121" s="20"/>
      <c r="M121" s="20"/>
      <c r="N121" s="20"/>
      <c r="O121" s="27">
        <f t="shared" si="0"/>
        <v>0</v>
      </c>
      <c r="P121" s="29"/>
      <c r="Q121" s="20"/>
      <c r="R121" s="20"/>
      <c r="S121" s="20"/>
      <c r="T121" s="20"/>
      <c r="U121" s="24"/>
      <c r="V121" s="20"/>
      <c r="W121" s="20"/>
      <c r="X121" s="20"/>
      <c r="Y121" s="20"/>
      <c r="Z121" s="27">
        <f t="shared" si="1"/>
        <v>0</v>
      </c>
      <c r="AA121" s="30">
        <f t="shared" si="2"/>
        <v>0</v>
      </c>
      <c r="AB121" s="23"/>
      <c r="AC121" s="24"/>
      <c r="AD121" s="24"/>
      <c r="AE121" s="24"/>
      <c r="AF121" s="24"/>
      <c r="AG121" s="22">
        <f t="shared" si="3"/>
        <v>0</v>
      </c>
      <c r="AH121" s="24"/>
      <c r="AI121" s="22">
        <f t="shared" si="4"/>
        <v>0</v>
      </c>
      <c r="AJ121" s="36"/>
      <c r="AK121" s="36"/>
      <c r="AL121" s="36"/>
    </row>
    <row r="122" spans="1:38" ht="15.75" customHeight="1">
      <c r="A122" s="6">
        <f t="shared" si="5"/>
        <v>119</v>
      </c>
      <c r="B122" s="6">
        <v>9485</v>
      </c>
      <c r="C122" s="10" t="s">
        <v>156</v>
      </c>
      <c r="D122" s="19" t="s">
        <v>38</v>
      </c>
      <c r="E122" s="20"/>
      <c r="F122" s="20"/>
      <c r="G122" s="20"/>
      <c r="H122" s="41"/>
      <c r="I122" s="41"/>
      <c r="J122" s="20"/>
      <c r="K122" s="20"/>
      <c r="L122" s="20"/>
      <c r="M122" s="20"/>
      <c r="N122" s="20"/>
      <c r="O122" s="27">
        <f t="shared" si="0"/>
        <v>0</v>
      </c>
      <c r="P122" s="29"/>
      <c r="Q122" s="20"/>
      <c r="R122" s="20"/>
      <c r="S122" s="20"/>
      <c r="T122" s="20"/>
      <c r="U122" s="24"/>
      <c r="V122" s="20"/>
      <c r="W122" s="20"/>
      <c r="X122" s="20"/>
      <c r="Y122" s="20"/>
      <c r="Z122" s="27">
        <f t="shared" si="1"/>
        <v>0</v>
      </c>
      <c r="AA122" s="30">
        <f t="shared" si="2"/>
        <v>0</v>
      </c>
      <c r="AB122" s="23"/>
      <c r="AC122" s="24"/>
      <c r="AD122" s="24"/>
      <c r="AE122" s="24"/>
      <c r="AF122" s="24"/>
      <c r="AG122" s="22">
        <f t="shared" si="3"/>
        <v>0</v>
      </c>
      <c r="AH122" s="24"/>
      <c r="AI122" s="22">
        <f t="shared" si="4"/>
        <v>0</v>
      </c>
      <c r="AJ122" s="36"/>
      <c r="AK122" s="36"/>
      <c r="AL122" s="36"/>
    </row>
    <row r="123" spans="1:38" ht="15.75" customHeight="1">
      <c r="A123" s="6">
        <f t="shared" si="5"/>
        <v>120</v>
      </c>
      <c r="B123" s="6">
        <v>9486</v>
      </c>
      <c r="C123" s="10" t="s">
        <v>157</v>
      </c>
      <c r="D123" s="19" t="s">
        <v>38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7">
        <f t="shared" si="0"/>
        <v>0</v>
      </c>
      <c r="P123" s="29"/>
      <c r="Q123" s="20"/>
      <c r="R123" s="20"/>
      <c r="S123" s="20"/>
      <c r="T123" s="20"/>
      <c r="U123" s="20"/>
      <c r="V123" s="20"/>
      <c r="W123" s="20"/>
      <c r="X123" s="20"/>
      <c r="Y123" s="20"/>
      <c r="Z123" s="27">
        <f t="shared" si="1"/>
        <v>0</v>
      </c>
      <c r="AA123" s="30">
        <f t="shared" si="2"/>
        <v>0</v>
      </c>
      <c r="AB123" s="23"/>
      <c r="AC123" s="24"/>
      <c r="AD123" s="24"/>
      <c r="AE123" s="24"/>
      <c r="AF123" s="24"/>
      <c r="AG123" s="22">
        <f t="shared" si="3"/>
        <v>0</v>
      </c>
      <c r="AH123" s="24"/>
      <c r="AI123" s="22">
        <f t="shared" si="4"/>
        <v>0</v>
      </c>
      <c r="AJ123" s="36"/>
      <c r="AK123" s="36"/>
      <c r="AL123" s="36"/>
    </row>
    <row r="124" spans="1:38" ht="15.75" customHeight="1">
      <c r="A124" s="6">
        <f t="shared" si="5"/>
        <v>121</v>
      </c>
      <c r="B124" s="6">
        <v>9487</v>
      </c>
      <c r="C124" s="10" t="s">
        <v>158</v>
      </c>
      <c r="D124" s="19" t="s">
        <v>38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7">
        <f t="shared" si="0"/>
        <v>0</v>
      </c>
      <c r="P124" s="29"/>
      <c r="Q124" s="20"/>
      <c r="R124" s="20"/>
      <c r="S124" s="20"/>
      <c r="T124" s="20"/>
      <c r="U124" s="20"/>
      <c r="V124" s="20"/>
      <c r="W124" s="20"/>
      <c r="X124" s="20"/>
      <c r="Y124" s="20"/>
      <c r="Z124" s="27">
        <f t="shared" si="1"/>
        <v>0</v>
      </c>
      <c r="AA124" s="30">
        <f t="shared" si="2"/>
        <v>0</v>
      </c>
      <c r="AB124" s="23"/>
      <c r="AC124" s="24"/>
      <c r="AD124" s="24"/>
      <c r="AE124" s="24"/>
      <c r="AF124" s="24"/>
      <c r="AG124" s="22">
        <f t="shared" si="3"/>
        <v>0</v>
      </c>
      <c r="AH124" s="24"/>
      <c r="AI124" s="22">
        <f t="shared" si="4"/>
        <v>0</v>
      </c>
      <c r="AJ124" s="36"/>
      <c r="AK124" s="36"/>
      <c r="AL124" s="36"/>
    </row>
    <row r="125" spans="1:38" ht="15.75" customHeight="1">
      <c r="A125" s="6">
        <f t="shared" si="5"/>
        <v>122</v>
      </c>
      <c r="B125" s="6">
        <v>9488</v>
      </c>
      <c r="C125" s="10" t="s">
        <v>159</v>
      </c>
      <c r="D125" s="19" t="s">
        <v>38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7">
        <f t="shared" si="0"/>
        <v>0</v>
      </c>
      <c r="P125" s="29"/>
      <c r="Q125" s="20"/>
      <c r="R125" s="20"/>
      <c r="S125" s="20"/>
      <c r="T125" s="20"/>
      <c r="U125" s="20"/>
      <c r="V125" s="20"/>
      <c r="W125" s="20"/>
      <c r="X125" s="20"/>
      <c r="Y125" s="20"/>
      <c r="Z125" s="27">
        <f t="shared" si="1"/>
        <v>0</v>
      </c>
      <c r="AA125" s="30">
        <f t="shared" si="2"/>
        <v>0</v>
      </c>
      <c r="AB125" s="23"/>
      <c r="AC125" s="24"/>
      <c r="AD125" s="24"/>
      <c r="AE125" s="24"/>
      <c r="AF125" s="24"/>
      <c r="AG125" s="22">
        <f t="shared" si="3"/>
        <v>0</v>
      </c>
      <c r="AH125" s="24"/>
      <c r="AI125" s="22">
        <f t="shared" si="4"/>
        <v>0</v>
      </c>
      <c r="AJ125" s="36"/>
      <c r="AK125" s="36"/>
      <c r="AL125" s="36"/>
    </row>
    <row r="126" spans="1:38" ht="15.75" customHeight="1">
      <c r="A126" s="6">
        <f t="shared" si="5"/>
        <v>123</v>
      </c>
      <c r="B126" s="6">
        <v>9476</v>
      </c>
      <c r="C126" s="10" t="s">
        <v>160</v>
      </c>
      <c r="D126" s="19" t="s">
        <v>38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7">
        <f t="shared" si="0"/>
        <v>0</v>
      </c>
      <c r="P126" s="29"/>
      <c r="Q126" s="20"/>
      <c r="R126" s="20"/>
      <c r="S126" s="20"/>
      <c r="T126" s="20"/>
      <c r="U126" s="20"/>
      <c r="V126" s="20"/>
      <c r="W126" s="20"/>
      <c r="X126" s="20"/>
      <c r="Y126" s="20"/>
      <c r="Z126" s="27">
        <f t="shared" si="1"/>
        <v>0</v>
      </c>
      <c r="AA126" s="30">
        <f t="shared" si="2"/>
        <v>0</v>
      </c>
      <c r="AB126" s="23"/>
      <c r="AC126" s="24"/>
      <c r="AD126" s="24"/>
      <c r="AE126" s="24"/>
      <c r="AF126" s="24"/>
      <c r="AG126" s="22">
        <f t="shared" si="3"/>
        <v>0</v>
      </c>
      <c r="AH126" s="24"/>
      <c r="AI126" s="22">
        <f t="shared" si="4"/>
        <v>0</v>
      </c>
      <c r="AJ126" s="36"/>
      <c r="AK126" s="36"/>
      <c r="AL126" s="36"/>
    </row>
    <row r="127" spans="1:38" ht="15.75" customHeight="1">
      <c r="A127" s="6">
        <f t="shared" si="5"/>
        <v>124</v>
      </c>
      <c r="B127" s="6">
        <v>9489</v>
      </c>
      <c r="C127" s="10" t="s">
        <v>161</v>
      </c>
      <c r="D127" s="19" t="s">
        <v>38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7">
        <f t="shared" si="0"/>
        <v>0</v>
      </c>
      <c r="P127" s="29"/>
      <c r="Q127" s="20"/>
      <c r="R127" s="20"/>
      <c r="S127" s="20"/>
      <c r="T127" s="20"/>
      <c r="U127" s="20"/>
      <c r="V127" s="20"/>
      <c r="W127" s="20"/>
      <c r="X127" s="20"/>
      <c r="Y127" s="20"/>
      <c r="Z127" s="27">
        <f t="shared" si="1"/>
        <v>0</v>
      </c>
      <c r="AA127" s="30">
        <f t="shared" si="2"/>
        <v>0</v>
      </c>
      <c r="AB127" s="23"/>
      <c r="AC127" s="24"/>
      <c r="AD127" s="24"/>
      <c r="AE127" s="24"/>
      <c r="AF127" s="24"/>
      <c r="AG127" s="22">
        <f t="shared" si="3"/>
        <v>0</v>
      </c>
      <c r="AH127" s="24"/>
      <c r="AI127" s="22">
        <f t="shared" si="4"/>
        <v>0</v>
      </c>
      <c r="AJ127" s="36"/>
      <c r="AK127" s="36"/>
      <c r="AL127" s="36"/>
    </row>
    <row r="128" spans="1:38" ht="15.75" customHeight="1">
      <c r="A128" s="6">
        <f t="shared" si="5"/>
        <v>125</v>
      </c>
      <c r="B128" s="6">
        <v>9859</v>
      </c>
      <c r="C128" s="10" t="s">
        <v>162</v>
      </c>
      <c r="D128" s="19" t="s">
        <v>38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7">
        <f t="shared" si="0"/>
        <v>0</v>
      </c>
      <c r="P128" s="29"/>
      <c r="Q128" s="20"/>
      <c r="R128" s="20"/>
      <c r="S128" s="20"/>
      <c r="T128" s="20"/>
      <c r="U128" s="20"/>
      <c r="V128" s="20"/>
      <c r="W128" s="20"/>
      <c r="X128" s="20"/>
      <c r="Y128" s="20"/>
      <c r="Z128" s="27">
        <f t="shared" si="1"/>
        <v>0</v>
      </c>
      <c r="AA128" s="30">
        <f t="shared" si="2"/>
        <v>0</v>
      </c>
      <c r="AB128" s="23"/>
      <c r="AC128" s="24"/>
      <c r="AD128" s="24"/>
      <c r="AE128" s="24"/>
      <c r="AF128" s="24"/>
      <c r="AG128" s="22">
        <f t="shared" si="3"/>
        <v>0</v>
      </c>
      <c r="AH128" s="24"/>
      <c r="AI128" s="22">
        <f t="shared" si="4"/>
        <v>0</v>
      </c>
      <c r="AJ128" s="36"/>
      <c r="AK128" s="36"/>
      <c r="AL128" s="36"/>
    </row>
    <row r="129" spans="1:38" ht="15.75" customHeight="1">
      <c r="A129" s="6">
        <f t="shared" si="5"/>
        <v>126</v>
      </c>
      <c r="B129" s="6">
        <v>9492</v>
      </c>
      <c r="C129" s="10" t="s">
        <v>163</v>
      </c>
      <c r="D129" s="19" t="s">
        <v>38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7">
        <f t="shared" si="0"/>
        <v>0</v>
      </c>
      <c r="P129" s="29"/>
      <c r="Q129" s="20"/>
      <c r="R129" s="20"/>
      <c r="S129" s="20"/>
      <c r="T129" s="20"/>
      <c r="U129" s="24"/>
      <c r="V129" s="20"/>
      <c r="W129" s="20"/>
      <c r="X129" s="20"/>
      <c r="Y129" s="20"/>
      <c r="Z129" s="27">
        <f t="shared" si="1"/>
        <v>0</v>
      </c>
      <c r="AA129" s="30">
        <f t="shared" si="2"/>
        <v>0</v>
      </c>
      <c r="AB129" s="23"/>
      <c r="AC129" s="24"/>
      <c r="AD129" s="24"/>
      <c r="AE129" s="24"/>
      <c r="AF129" s="24"/>
      <c r="AG129" s="22">
        <f t="shared" si="3"/>
        <v>0</v>
      </c>
      <c r="AH129" s="24"/>
      <c r="AI129" s="22">
        <f t="shared" si="4"/>
        <v>0</v>
      </c>
      <c r="AJ129" s="36"/>
      <c r="AK129" s="36"/>
      <c r="AL129" s="36"/>
    </row>
    <row r="130" spans="1:38" ht="15.75" customHeight="1">
      <c r="A130" s="6">
        <f t="shared" si="5"/>
        <v>127</v>
      </c>
      <c r="B130" s="6">
        <v>9493</v>
      </c>
      <c r="C130" s="10" t="s">
        <v>164</v>
      </c>
      <c r="D130" s="19" t="s">
        <v>38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7">
        <f t="shared" si="0"/>
        <v>0</v>
      </c>
      <c r="P130" s="29"/>
      <c r="Q130" s="20"/>
      <c r="R130" s="20"/>
      <c r="S130" s="20"/>
      <c r="T130" s="20"/>
      <c r="U130" s="20"/>
      <c r="V130" s="20"/>
      <c r="W130" s="20"/>
      <c r="X130" s="20"/>
      <c r="Y130" s="20"/>
      <c r="Z130" s="27">
        <f t="shared" si="1"/>
        <v>0</v>
      </c>
      <c r="AA130" s="30">
        <f t="shared" si="2"/>
        <v>0</v>
      </c>
      <c r="AB130" s="23"/>
      <c r="AC130" s="24"/>
      <c r="AD130" s="24"/>
      <c r="AE130" s="24"/>
      <c r="AF130" s="24"/>
      <c r="AG130" s="22">
        <f t="shared" si="3"/>
        <v>0</v>
      </c>
      <c r="AH130" s="24"/>
      <c r="AI130" s="22">
        <f t="shared" si="4"/>
        <v>0</v>
      </c>
      <c r="AJ130" s="36"/>
      <c r="AK130" s="36"/>
      <c r="AL130" s="36"/>
    </row>
    <row r="131" spans="1:38" s="10" customFormat="1" ht="15.75" customHeight="1">
      <c r="A131" s="6">
        <f t="shared" si="5"/>
        <v>128</v>
      </c>
      <c r="B131" s="6">
        <v>9545</v>
      </c>
      <c r="C131" s="28" t="s">
        <v>165</v>
      </c>
      <c r="E131" s="20">
        <v>168554</v>
      </c>
      <c r="F131" s="20"/>
      <c r="G131" s="20"/>
      <c r="H131" s="20"/>
      <c r="I131" s="20"/>
      <c r="J131" s="20"/>
      <c r="K131" s="20">
        <v>3437</v>
      </c>
      <c r="L131" s="20">
        <v>1880</v>
      </c>
      <c r="M131" s="20">
        <v>1850</v>
      </c>
      <c r="N131" s="20">
        <v>17183</v>
      </c>
      <c r="O131" s="47">
        <f t="shared" si="0"/>
        <v>192904</v>
      </c>
      <c r="P131" s="48"/>
      <c r="Q131" s="20">
        <v>55732</v>
      </c>
      <c r="R131" s="20"/>
      <c r="S131" s="20">
        <v>69699</v>
      </c>
      <c r="T131" s="20">
        <v>20290</v>
      </c>
      <c r="U131" s="24">
        <v>13747</v>
      </c>
      <c r="V131" s="20">
        <v>13570</v>
      </c>
      <c r="W131" s="20">
        <v>10828</v>
      </c>
      <c r="X131" s="20"/>
      <c r="Y131" s="20">
        <v>17428</v>
      </c>
      <c r="Z131" s="47">
        <f t="shared" si="1"/>
        <v>201294</v>
      </c>
      <c r="AA131" s="49">
        <f t="shared" si="2"/>
        <v>-8390</v>
      </c>
      <c r="AB131" s="23"/>
      <c r="AC131" s="24">
        <v>860000</v>
      </c>
      <c r="AD131" s="24">
        <v>690492</v>
      </c>
      <c r="AE131" s="24">
        <v>118979</v>
      </c>
      <c r="AF131" s="24">
        <v>233000</v>
      </c>
      <c r="AG131" s="22">
        <f t="shared" si="3"/>
        <v>1902471</v>
      </c>
      <c r="AH131" s="24">
        <v>100613</v>
      </c>
      <c r="AI131" s="22">
        <f t="shared" si="4"/>
        <v>1801858</v>
      </c>
      <c r="AJ131" s="36"/>
      <c r="AK131" s="36"/>
      <c r="AL131" s="36"/>
    </row>
    <row r="132" spans="1:38" ht="15.75" customHeight="1">
      <c r="A132" s="6">
        <f t="shared" si="5"/>
        <v>129</v>
      </c>
      <c r="B132" s="6">
        <v>9555</v>
      </c>
      <c r="C132" s="28" t="s">
        <v>166</v>
      </c>
      <c r="D132" s="10"/>
      <c r="E132" s="20">
        <v>107857</v>
      </c>
      <c r="F132" s="20"/>
      <c r="G132" s="20">
        <v>5073</v>
      </c>
      <c r="H132" s="20">
        <v>845</v>
      </c>
      <c r="I132" s="20"/>
      <c r="J132" s="20">
        <v>175800</v>
      </c>
      <c r="K132" s="20">
        <v>10720</v>
      </c>
      <c r="L132" s="20">
        <v>2293</v>
      </c>
      <c r="M132" s="20">
        <v>4175</v>
      </c>
      <c r="N132" s="20">
        <v>2013</v>
      </c>
      <c r="O132" s="47">
        <f t="shared" si="0"/>
        <v>308776</v>
      </c>
      <c r="P132" s="48"/>
      <c r="Q132" s="20">
        <v>62748</v>
      </c>
      <c r="R132" s="20"/>
      <c r="S132" s="20">
        <v>303</v>
      </c>
      <c r="T132" s="20">
        <v>29142</v>
      </c>
      <c r="U132" s="24">
        <v>12362</v>
      </c>
      <c r="V132" s="20">
        <v>10977</v>
      </c>
      <c r="W132" s="20">
        <v>16040</v>
      </c>
      <c r="X132" s="20"/>
      <c r="Y132" s="20"/>
      <c r="Z132" s="47">
        <f t="shared" si="1"/>
        <v>131572</v>
      </c>
      <c r="AA132" s="49">
        <f t="shared" si="2"/>
        <v>177204</v>
      </c>
      <c r="AB132" s="23"/>
      <c r="AC132" s="24">
        <v>2470000</v>
      </c>
      <c r="AD132" s="24">
        <v>300000</v>
      </c>
      <c r="AE132" s="24">
        <v>237634</v>
      </c>
      <c r="AF132" s="24"/>
      <c r="AG132" s="22">
        <f t="shared" si="3"/>
        <v>3007634</v>
      </c>
      <c r="AH132" s="24"/>
      <c r="AI132" s="22">
        <f t="shared" si="4"/>
        <v>3007634</v>
      </c>
      <c r="AJ132" s="36"/>
      <c r="AK132" s="36"/>
      <c r="AL132" s="36"/>
    </row>
    <row r="133" spans="1:38" ht="15.75" customHeight="1">
      <c r="A133" s="6">
        <f t="shared" si="5"/>
        <v>130</v>
      </c>
      <c r="B133" s="6">
        <v>9548</v>
      </c>
      <c r="C133" s="28" t="s">
        <v>167</v>
      </c>
      <c r="D133" s="10"/>
      <c r="E133" s="20">
        <v>147988</v>
      </c>
      <c r="F133" s="20">
        <v>6724</v>
      </c>
      <c r="G133" s="20">
        <v>5281</v>
      </c>
      <c r="H133" s="20"/>
      <c r="I133" s="20">
        <v>3667</v>
      </c>
      <c r="J133" s="20"/>
      <c r="K133" s="20">
        <v>11991</v>
      </c>
      <c r="L133" s="20">
        <v>4957</v>
      </c>
      <c r="M133" s="20">
        <v>15234</v>
      </c>
      <c r="N133" s="20">
        <v>1742</v>
      </c>
      <c r="O133" s="47">
        <f t="shared" si="0"/>
        <v>197584</v>
      </c>
      <c r="P133" s="48"/>
      <c r="Q133" s="20">
        <v>62488</v>
      </c>
      <c r="R133" s="20">
        <v>4334</v>
      </c>
      <c r="S133" s="20">
        <v>35079</v>
      </c>
      <c r="T133" s="20">
        <v>45503</v>
      </c>
      <c r="U133" s="24">
        <v>16941</v>
      </c>
      <c r="V133" s="20">
        <v>15569</v>
      </c>
      <c r="W133" s="20">
        <v>17865</v>
      </c>
      <c r="X133" s="20"/>
      <c r="Y133" s="20">
        <v>7721</v>
      </c>
      <c r="Z133" s="47">
        <f t="shared" si="1"/>
        <v>205500</v>
      </c>
      <c r="AA133" s="49">
        <f t="shared" si="2"/>
        <v>-7916</v>
      </c>
      <c r="AB133" s="23"/>
      <c r="AC133" s="24">
        <v>3135000</v>
      </c>
      <c r="AD133" s="24"/>
      <c r="AE133" s="24">
        <v>143555</v>
      </c>
      <c r="AF133" s="24"/>
      <c r="AG133" s="22">
        <f t="shared" si="3"/>
        <v>3278555</v>
      </c>
      <c r="AH133" s="24">
        <v>7500</v>
      </c>
      <c r="AI133" s="22">
        <f t="shared" si="4"/>
        <v>3271055</v>
      </c>
      <c r="AJ133" s="36"/>
      <c r="AK133" s="36"/>
      <c r="AL133" s="36"/>
    </row>
    <row r="134" spans="1:38" ht="15.75" customHeight="1">
      <c r="A134" s="6">
        <f t="shared" si="5"/>
        <v>131</v>
      </c>
      <c r="B134" s="6">
        <v>9549</v>
      </c>
      <c r="C134" s="28" t="s">
        <v>168</v>
      </c>
      <c r="D134" s="10"/>
      <c r="E134" s="20">
        <v>78872</v>
      </c>
      <c r="F134" s="20">
        <v>154</v>
      </c>
      <c r="G134" s="20">
        <v>89</v>
      </c>
      <c r="H134" s="20"/>
      <c r="I134" s="20">
        <v>5417</v>
      </c>
      <c r="J134" s="20"/>
      <c r="K134" s="20">
        <v>20458</v>
      </c>
      <c r="L134" s="20">
        <v>849</v>
      </c>
      <c r="M134" s="20">
        <v>10256</v>
      </c>
      <c r="N134" s="20">
        <v>5270</v>
      </c>
      <c r="O134" s="47">
        <f t="shared" si="0"/>
        <v>121365</v>
      </c>
      <c r="P134" s="48"/>
      <c r="Q134" s="33">
        <v>37386</v>
      </c>
      <c r="R134" s="20">
        <v>6000</v>
      </c>
      <c r="S134" s="20">
        <v>31019</v>
      </c>
      <c r="T134" s="20">
        <v>26379</v>
      </c>
      <c r="U134" s="24">
        <v>4644</v>
      </c>
      <c r="V134" s="20">
        <v>14421</v>
      </c>
      <c r="W134" s="20">
        <v>6646</v>
      </c>
      <c r="X134" s="20"/>
      <c r="Y134" s="20"/>
      <c r="Z134" s="47">
        <f t="shared" si="1"/>
        <v>126495</v>
      </c>
      <c r="AA134" s="49">
        <f t="shared" si="2"/>
        <v>-5130</v>
      </c>
      <c r="AB134" s="23"/>
      <c r="AC134" s="24">
        <v>1195000</v>
      </c>
      <c r="AD134" s="24"/>
      <c r="AE134" s="24">
        <v>56709</v>
      </c>
      <c r="AF134" s="24"/>
      <c r="AG134" s="22">
        <f t="shared" si="3"/>
        <v>1251709</v>
      </c>
      <c r="AH134" s="24"/>
      <c r="AI134" s="22">
        <f t="shared" si="4"/>
        <v>1251709</v>
      </c>
      <c r="AJ134" s="36"/>
      <c r="AK134" s="36"/>
      <c r="AL134" s="36"/>
    </row>
    <row r="135" spans="1:38" ht="15.75" customHeight="1">
      <c r="A135" s="6">
        <f t="shared" si="5"/>
        <v>132</v>
      </c>
      <c r="B135" s="6">
        <v>9552</v>
      </c>
      <c r="C135" s="28" t="s">
        <v>169</v>
      </c>
      <c r="D135" s="10"/>
      <c r="E135" s="20">
        <v>35240</v>
      </c>
      <c r="F135" s="20"/>
      <c r="G135" s="20"/>
      <c r="H135" s="20"/>
      <c r="I135" s="20">
        <v>7190</v>
      </c>
      <c r="J135" s="20">
        <v>60000</v>
      </c>
      <c r="K135" s="20">
        <v>887</v>
      </c>
      <c r="L135" s="20">
        <v>9429</v>
      </c>
      <c r="M135" s="20">
        <v>2754</v>
      </c>
      <c r="N135" s="20"/>
      <c r="O135" s="47">
        <f t="shared" si="0"/>
        <v>115500</v>
      </c>
      <c r="P135" s="48"/>
      <c r="Q135" s="20">
        <v>33157</v>
      </c>
      <c r="R135" s="20"/>
      <c r="S135" s="20"/>
      <c r="T135" s="20">
        <v>14998</v>
      </c>
      <c r="U135" s="24">
        <v>12215</v>
      </c>
      <c r="V135" s="20">
        <v>5083</v>
      </c>
      <c r="W135" s="20">
        <v>282</v>
      </c>
      <c r="X135" s="20"/>
      <c r="Y135" s="20"/>
      <c r="Z135" s="47">
        <f t="shared" si="1"/>
        <v>65735</v>
      </c>
      <c r="AA135" s="49">
        <f t="shared" si="2"/>
        <v>49765</v>
      </c>
      <c r="AB135" s="23"/>
      <c r="AC135" s="24">
        <v>255961</v>
      </c>
      <c r="AD135" s="24"/>
      <c r="AE135" s="24">
        <v>232356</v>
      </c>
      <c r="AF135" s="24">
        <v>2232</v>
      </c>
      <c r="AG135" s="22">
        <f t="shared" si="3"/>
        <v>490549</v>
      </c>
      <c r="AH135" s="24"/>
      <c r="AI135" s="22">
        <f t="shared" si="4"/>
        <v>490549</v>
      </c>
      <c r="AJ135" s="36"/>
      <c r="AK135" s="36"/>
      <c r="AL135" s="36"/>
    </row>
    <row r="136" spans="1:38" ht="15.75" customHeight="1">
      <c r="A136" s="6">
        <f t="shared" si="5"/>
        <v>133</v>
      </c>
      <c r="B136" s="6">
        <v>9554</v>
      </c>
      <c r="C136" s="28" t="s">
        <v>170</v>
      </c>
      <c r="D136" s="10"/>
      <c r="E136" s="20">
        <v>109452</v>
      </c>
      <c r="F136" s="20"/>
      <c r="G136" s="20">
        <v>21538</v>
      </c>
      <c r="H136" s="20">
        <v>908096</v>
      </c>
      <c r="I136" s="20">
        <v>750</v>
      </c>
      <c r="J136" s="20"/>
      <c r="K136" s="20">
        <v>6845</v>
      </c>
      <c r="L136" s="20">
        <v>18991</v>
      </c>
      <c r="M136" s="20"/>
      <c r="N136" s="20">
        <v>2206</v>
      </c>
      <c r="O136" s="47">
        <f t="shared" si="0"/>
        <v>1067878</v>
      </c>
      <c r="P136" s="48"/>
      <c r="Q136" s="20">
        <v>61028</v>
      </c>
      <c r="R136" s="20"/>
      <c r="S136" s="20">
        <v>55063</v>
      </c>
      <c r="T136" s="20">
        <v>14703</v>
      </c>
      <c r="U136" s="24">
        <v>19488</v>
      </c>
      <c r="V136" s="20">
        <v>11669</v>
      </c>
      <c r="W136" s="20">
        <v>14678</v>
      </c>
      <c r="X136" s="20"/>
      <c r="Y136" s="20"/>
      <c r="Z136" s="47">
        <f t="shared" si="1"/>
        <v>176629</v>
      </c>
      <c r="AA136" s="49">
        <f t="shared" si="2"/>
        <v>891249</v>
      </c>
      <c r="AB136" s="23"/>
      <c r="AC136" s="24">
        <v>1649816</v>
      </c>
      <c r="AD136" s="24"/>
      <c r="AE136" s="24">
        <v>402828</v>
      </c>
      <c r="AF136" s="24">
        <v>43459</v>
      </c>
      <c r="AG136" s="22">
        <f t="shared" si="3"/>
        <v>2096103</v>
      </c>
      <c r="AH136" s="24">
        <v>182709</v>
      </c>
      <c r="AI136" s="22">
        <f t="shared" si="4"/>
        <v>1913394</v>
      </c>
      <c r="AJ136" s="36"/>
      <c r="AK136" s="36"/>
      <c r="AL136" s="36"/>
    </row>
    <row r="137" spans="1:38" ht="15.75" customHeight="1">
      <c r="A137" s="6">
        <f t="shared" si="5"/>
        <v>134</v>
      </c>
      <c r="B137" s="6">
        <v>9561</v>
      </c>
      <c r="C137" s="28" t="s">
        <v>171</v>
      </c>
      <c r="D137" s="19"/>
      <c r="E137" s="44"/>
      <c r="F137" s="44">
        <v>5517</v>
      </c>
      <c r="G137" s="44"/>
      <c r="H137" s="44"/>
      <c r="I137" s="44"/>
      <c r="J137" s="44"/>
      <c r="K137" s="44">
        <v>14025</v>
      </c>
      <c r="L137" s="44">
        <v>3000</v>
      </c>
      <c r="M137" s="44">
        <v>5203</v>
      </c>
      <c r="N137" s="44"/>
      <c r="O137" s="27">
        <f t="shared" si="0"/>
        <v>27745</v>
      </c>
      <c r="P137" s="29"/>
      <c r="Q137" s="24">
        <v>4995</v>
      </c>
      <c r="R137" s="24"/>
      <c r="S137" s="24"/>
      <c r="T137" s="24">
        <v>12121</v>
      </c>
      <c r="U137" s="24">
        <v>3236</v>
      </c>
      <c r="V137" s="24"/>
      <c r="W137" s="24"/>
      <c r="X137" s="24"/>
      <c r="Y137" s="24">
        <v>11061</v>
      </c>
      <c r="Z137" s="27">
        <f t="shared" si="1"/>
        <v>31413</v>
      </c>
      <c r="AA137" s="30">
        <f t="shared" si="2"/>
        <v>-3668</v>
      </c>
      <c r="AB137" s="23"/>
      <c r="AC137" s="24">
        <v>2751000</v>
      </c>
      <c r="AD137" s="24"/>
      <c r="AE137" s="24">
        <v>351852</v>
      </c>
      <c r="AF137" s="24"/>
      <c r="AG137" s="22">
        <f t="shared" si="3"/>
        <v>3102852</v>
      </c>
      <c r="AH137" s="24"/>
      <c r="AI137" s="22">
        <f t="shared" si="4"/>
        <v>3102852</v>
      </c>
      <c r="AJ137" s="36"/>
      <c r="AK137" s="36"/>
      <c r="AL137" s="36"/>
    </row>
    <row r="138" spans="1:38" ht="15.75" customHeight="1">
      <c r="A138" s="6">
        <f t="shared" si="5"/>
        <v>135</v>
      </c>
      <c r="B138" s="6">
        <v>9523</v>
      </c>
      <c r="C138" s="28" t="s">
        <v>172</v>
      </c>
      <c r="D138" s="19" t="s">
        <v>38</v>
      </c>
      <c r="E138" s="20">
        <v>105589</v>
      </c>
      <c r="F138" s="20"/>
      <c r="G138" s="20">
        <v>4292</v>
      </c>
      <c r="H138" s="20">
        <v>200</v>
      </c>
      <c r="I138" s="20"/>
      <c r="J138" s="20"/>
      <c r="K138" s="20">
        <v>427</v>
      </c>
      <c r="L138" s="20">
        <v>12269</v>
      </c>
      <c r="M138" s="20">
        <v>5224</v>
      </c>
      <c r="N138" s="20"/>
      <c r="O138" s="27">
        <f t="shared" si="0"/>
        <v>128001</v>
      </c>
      <c r="P138" s="29"/>
      <c r="Q138" s="20">
        <v>59010</v>
      </c>
      <c r="R138" s="20">
        <v>9360</v>
      </c>
      <c r="S138" s="20">
        <v>14853</v>
      </c>
      <c r="T138" s="20">
        <v>7910</v>
      </c>
      <c r="U138" s="20">
        <v>20474</v>
      </c>
      <c r="V138" s="20">
        <v>12439</v>
      </c>
      <c r="W138" s="20">
        <v>9903</v>
      </c>
      <c r="X138" s="20"/>
      <c r="Y138" s="20"/>
      <c r="Z138" s="27">
        <f t="shared" si="1"/>
        <v>133949</v>
      </c>
      <c r="AA138" s="30">
        <f t="shared" si="2"/>
        <v>-5948</v>
      </c>
      <c r="AB138" s="23"/>
      <c r="AC138" s="24">
        <v>840000</v>
      </c>
      <c r="AD138" s="24"/>
      <c r="AE138" s="24">
        <v>241441</v>
      </c>
      <c r="AF138" s="24">
        <v>636</v>
      </c>
      <c r="AG138" s="22">
        <f t="shared" si="3"/>
        <v>1082077</v>
      </c>
      <c r="AH138" s="24"/>
      <c r="AI138" s="22">
        <f t="shared" si="4"/>
        <v>1082077</v>
      </c>
      <c r="AJ138" s="36"/>
      <c r="AK138" s="36"/>
      <c r="AL138" s="36"/>
    </row>
    <row r="139" spans="1:38" ht="15.75" customHeight="1">
      <c r="A139" s="6">
        <f t="shared" si="5"/>
        <v>136</v>
      </c>
      <c r="B139" s="6">
        <v>9575</v>
      </c>
      <c r="C139" s="28" t="s">
        <v>173</v>
      </c>
      <c r="D139" s="19"/>
      <c r="E139" s="44">
        <v>53760</v>
      </c>
      <c r="F139" s="44">
        <v>430</v>
      </c>
      <c r="G139" s="44">
        <v>1967</v>
      </c>
      <c r="H139" s="44"/>
      <c r="I139" s="44">
        <v>2000</v>
      </c>
      <c r="J139" s="44"/>
      <c r="K139" s="44">
        <v>4299</v>
      </c>
      <c r="L139" s="44">
        <v>9782</v>
      </c>
      <c r="M139" s="44"/>
      <c r="N139" s="44">
        <v>17487</v>
      </c>
      <c r="O139" s="27">
        <f t="shared" si="0"/>
        <v>89725</v>
      </c>
      <c r="P139" s="29"/>
      <c r="Q139" s="24">
        <v>47496</v>
      </c>
      <c r="R139" s="24"/>
      <c r="S139" s="24">
        <v>12802</v>
      </c>
      <c r="T139" s="24">
        <v>18510</v>
      </c>
      <c r="U139" s="24">
        <v>8056</v>
      </c>
      <c r="V139" s="24">
        <v>9395</v>
      </c>
      <c r="W139" s="24">
        <v>3067</v>
      </c>
      <c r="X139" s="24"/>
      <c r="Y139" s="24">
        <v>16900</v>
      </c>
      <c r="Z139" s="27">
        <f t="shared" si="1"/>
        <v>116226</v>
      </c>
      <c r="AA139" s="30">
        <f t="shared" si="2"/>
        <v>-26501</v>
      </c>
      <c r="AB139" s="23"/>
      <c r="AC139" s="24">
        <v>775171</v>
      </c>
      <c r="AD139" s="24">
        <v>16751</v>
      </c>
      <c r="AE139" s="24">
        <v>195308</v>
      </c>
      <c r="AF139" s="24">
        <v>1751</v>
      </c>
      <c r="AG139" s="22">
        <f t="shared" si="3"/>
        <v>988981</v>
      </c>
      <c r="AH139" s="24">
        <v>4370</v>
      </c>
      <c r="AI139" s="22">
        <f t="shared" si="4"/>
        <v>984611</v>
      </c>
      <c r="AJ139" s="36"/>
      <c r="AK139" s="36"/>
      <c r="AL139" s="36"/>
    </row>
    <row r="140" spans="1:38" ht="15.75" customHeight="1">
      <c r="A140" s="6">
        <f t="shared" si="5"/>
        <v>137</v>
      </c>
      <c r="B140" s="6">
        <v>9576</v>
      </c>
      <c r="C140" s="28" t="s">
        <v>174</v>
      </c>
      <c r="D140" s="19"/>
      <c r="E140" s="44">
        <v>164852</v>
      </c>
      <c r="F140" s="44"/>
      <c r="G140" s="44">
        <v>6835</v>
      </c>
      <c r="H140" s="44"/>
      <c r="I140" s="44">
        <v>2000</v>
      </c>
      <c r="J140" s="44"/>
      <c r="K140" s="44">
        <v>4709</v>
      </c>
      <c r="L140" s="44">
        <v>10711</v>
      </c>
      <c r="M140" s="44">
        <v>3781</v>
      </c>
      <c r="N140" s="44">
        <v>1777</v>
      </c>
      <c r="O140" s="27">
        <f t="shared" si="0"/>
        <v>194665</v>
      </c>
      <c r="P140" s="29"/>
      <c r="Q140" s="24">
        <v>49762</v>
      </c>
      <c r="R140" s="24"/>
      <c r="S140" s="24"/>
      <c r="T140" s="24">
        <v>49479</v>
      </c>
      <c r="U140" s="24">
        <v>11652</v>
      </c>
      <c r="V140" s="24">
        <v>4540</v>
      </c>
      <c r="W140" s="24">
        <v>20241</v>
      </c>
      <c r="X140" s="24"/>
      <c r="Y140" s="24">
        <v>1010</v>
      </c>
      <c r="Z140" s="27">
        <f t="shared" si="1"/>
        <v>136684</v>
      </c>
      <c r="AA140" s="30">
        <f t="shared" si="2"/>
        <v>57981</v>
      </c>
      <c r="AB140" s="23"/>
      <c r="AC140" s="24">
        <v>1345000</v>
      </c>
      <c r="AD140" s="24">
        <v>255877</v>
      </c>
      <c r="AE140" s="24">
        <v>294699</v>
      </c>
      <c r="AF140" s="24"/>
      <c r="AG140" s="22">
        <f t="shared" si="3"/>
        <v>1895576</v>
      </c>
      <c r="AH140" s="24"/>
      <c r="AI140" s="22">
        <f t="shared" si="4"/>
        <v>1895576</v>
      </c>
      <c r="AJ140" s="36"/>
      <c r="AK140" s="36"/>
      <c r="AL140" s="36"/>
    </row>
    <row r="141" spans="1:38" ht="15.75" customHeight="1">
      <c r="A141" s="6">
        <f t="shared" si="5"/>
        <v>138</v>
      </c>
      <c r="B141" s="6">
        <v>9562</v>
      </c>
      <c r="C141" s="28" t="s">
        <v>175</v>
      </c>
      <c r="D141" s="19"/>
      <c r="E141" s="20">
        <v>12347</v>
      </c>
      <c r="F141" s="20"/>
      <c r="G141" s="20"/>
      <c r="H141" s="20"/>
      <c r="I141" s="20">
        <v>1500</v>
      </c>
      <c r="J141" s="20"/>
      <c r="K141" s="20">
        <v>3410</v>
      </c>
      <c r="L141" s="20">
        <v>7061</v>
      </c>
      <c r="M141" s="20">
        <v>130</v>
      </c>
      <c r="N141" s="20"/>
      <c r="O141" s="27">
        <f t="shared" si="0"/>
        <v>24448</v>
      </c>
      <c r="P141" s="29"/>
      <c r="Q141" s="20">
        <v>11047</v>
      </c>
      <c r="R141" s="20"/>
      <c r="S141" s="20"/>
      <c r="T141" s="20">
        <v>6677</v>
      </c>
      <c r="U141" s="20">
        <v>694</v>
      </c>
      <c r="V141" s="20">
        <v>2901</v>
      </c>
      <c r="W141" s="20">
        <v>495</v>
      </c>
      <c r="X141" s="20"/>
      <c r="Y141" s="20"/>
      <c r="Z141" s="27">
        <f t="shared" si="1"/>
        <v>21814</v>
      </c>
      <c r="AA141" s="30">
        <f t="shared" si="2"/>
        <v>2634</v>
      </c>
      <c r="AB141" s="23"/>
      <c r="AC141" s="24">
        <v>290000</v>
      </c>
      <c r="AD141" s="24">
        <v>2063</v>
      </c>
      <c r="AE141" s="24">
        <v>141015</v>
      </c>
      <c r="AF141" s="24">
        <v>582</v>
      </c>
      <c r="AG141" s="22">
        <f t="shared" si="3"/>
        <v>433660</v>
      </c>
      <c r="AH141" s="24"/>
      <c r="AI141" s="22">
        <f t="shared" si="4"/>
        <v>433660</v>
      </c>
      <c r="AJ141" s="36"/>
      <c r="AK141" s="36"/>
      <c r="AL141" s="36"/>
    </row>
    <row r="142" spans="1:38" ht="15.75" customHeight="1">
      <c r="A142" s="6">
        <f t="shared" si="5"/>
        <v>139</v>
      </c>
      <c r="B142" s="6">
        <v>9563</v>
      </c>
      <c r="C142" s="28" t="s">
        <v>176</v>
      </c>
      <c r="D142" s="19"/>
      <c r="E142" s="44">
        <v>75306</v>
      </c>
      <c r="F142" s="44"/>
      <c r="G142" s="44"/>
      <c r="H142" s="44"/>
      <c r="I142" s="44">
        <v>10030</v>
      </c>
      <c r="J142" s="44"/>
      <c r="K142" s="44">
        <v>5659</v>
      </c>
      <c r="L142" s="44">
        <v>4283</v>
      </c>
      <c r="M142" s="44"/>
      <c r="N142" s="44">
        <v>1354</v>
      </c>
      <c r="O142" s="27">
        <f t="shared" si="0"/>
        <v>96632</v>
      </c>
      <c r="P142" s="29"/>
      <c r="Q142" s="24">
        <v>23551</v>
      </c>
      <c r="R142" s="24"/>
      <c r="S142" s="24">
        <v>7453</v>
      </c>
      <c r="T142" s="24">
        <v>76235</v>
      </c>
      <c r="U142" s="24">
        <v>13034</v>
      </c>
      <c r="V142" s="24">
        <v>8884</v>
      </c>
      <c r="W142" s="24">
        <v>682</v>
      </c>
      <c r="X142" s="24"/>
      <c r="Y142" s="24">
        <v>5979</v>
      </c>
      <c r="Z142" s="27">
        <f t="shared" si="1"/>
        <v>135818</v>
      </c>
      <c r="AA142" s="30">
        <f t="shared" si="2"/>
        <v>-39186</v>
      </c>
      <c r="AB142" s="23"/>
      <c r="AC142" s="24">
        <v>855000</v>
      </c>
      <c r="AD142" s="24"/>
      <c r="AE142" s="24">
        <v>116602</v>
      </c>
      <c r="AF142" s="24"/>
      <c r="AG142" s="22">
        <f t="shared" si="3"/>
        <v>971602</v>
      </c>
      <c r="AH142" s="24">
        <v>48715</v>
      </c>
      <c r="AI142" s="22">
        <f t="shared" si="4"/>
        <v>922887</v>
      </c>
      <c r="AJ142" s="36"/>
      <c r="AK142" s="36"/>
      <c r="AL142" s="36"/>
    </row>
    <row r="143" spans="1:38" ht="15.75" customHeight="1">
      <c r="A143" s="6">
        <f t="shared" si="5"/>
        <v>140</v>
      </c>
      <c r="B143" s="6">
        <v>14765</v>
      </c>
      <c r="C143" s="28" t="s">
        <v>177</v>
      </c>
      <c r="D143" s="19"/>
      <c r="E143" s="44">
        <v>94132</v>
      </c>
      <c r="F143" s="44">
        <v>2105</v>
      </c>
      <c r="G143" s="44">
        <v>48000</v>
      </c>
      <c r="H143" s="44"/>
      <c r="I143" s="44">
        <v>6077</v>
      </c>
      <c r="J143" s="44">
        <v>250000</v>
      </c>
      <c r="K143" s="44">
        <v>32020</v>
      </c>
      <c r="L143" s="44">
        <v>71247</v>
      </c>
      <c r="M143" s="44">
        <v>18310</v>
      </c>
      <c r="N143" s="44">
        <v>1332</v>
      </c>
      <c r="O143" s="27">
        <f t="shared" si="0"/>
        <v>523223</v>
      </c>
      <c r="P143" s="29"/>
      <c r="Q143" s="24">
        <v>68653</v>
      </c>
      <c r="R143" s="24">
        <v>11919</v>
      </c>
      <c r="S143" s="24">
        <v>13014</v>
      </c>
      <c r="T143" s="24">
        <v>60348</v>
      </c>
      <c r="U143" s="24">
        <v>46387</v>
      </c>
      <c r="V143" s="24">
        <v>19805</v>
      </c>
      <c r="W143" s="24">
        <v>49143</v>
      </c>
      <c r="X143" s="24"/>
      <c r="Y143" s="24">
        <v>12128</v>
      </c>
      <c r="Z143" s="27">
        <f t="shared" si="1"/>
        <v>281397</v>
      </c>
      <c r="AA143" s="30">
        <f t="shared" si="2"/>
        <v>241826</v>
      </c>
      <c r="AB143" s="23"/>
      <c r="AC143" s="24">
        <v>2478298</v>
      </c>
      <c r="AD143" s="24">
        <v>87295</v>
      </c>
      <c r="AE143" s="24">
        <v>1063634</v>
      </c>
      <c r="AF143" s="24">
        <v>254</v>
      </c>
      <c r="AG143" s="22">
        <f t="shared" si="3"/>
        <v>3629481</v>
      </c>
      <c r="AH143" s="24">
        <v>5678</v>
      </c>
      <c r="AI143" s="22">
        <f t="shared" si="4"/>
        <v>3623803</v>
      </c>
      <c r="AJ143" s="36"/>
      <c r="AK143" s="36"/>
      <c r="AL143" s="36"/>
    </row>
    <row r="144" spans="1:38" ht="15.75" customHeight="1">
      <c r="A144" s="6">
        <f t="shared" si="5"/>
        <v>141</v>
      </c>
      <c r="B144" s="6">
        <v>9581</v>
      </c>
      <c r="C144" s="28" t="s">
        <v>178</v>
      </c>
      <c r="D144" s="19"/>
      <c r="E144" s="44">
        <v>276236</v>
      </c>
      <c r="F144" s="44">
        <v>6012</v>
      </c>
      <c r="G144" s="44">
        <v>49425</v>
      </c>
      <c r="H144" s="44">
        <v>46363</v>
      </c>
      <c r="I144" s="44">
        <v>20000</v>
      </c>
      <c r="J144" s="44"/>
      <c r="K144" s="44">
        <v>17038</v>
      </c>
      <c r="L144" s="44">
        <v>522</v>
      </c>
      <c r="M144" s="44"/>
      <c r="N144" s="44">
        <v>747</v>
      </c>
      <c r="O144" s="27">
        <f t="shared" si="0"/>
        <v>416343</v>
      </c>
      <c r="P144" s="29"/>
      <c r="Q144" s="24">
        <v>56650</v>
      </c>
      <c r="R144" s="24">
        <v>20020</v>
      </c>
      <c r="S144" s="24">
        <v>133077</v>
      </c>
      <c r="T144" s="24">
        <v>15025</v>
      </c>
      <c r="U144" s="24">
        <v>106299</v>
      </c>
      <c r="V144" s="24">
        <v>19801</v>
      </c>
      <c r="W144" s="24">
        <v>95651</v>
      </c>
      <c r="X144" s="24"/>
      <c r="Y144" s="24"/>
      <c r="Z144" s="27">
        <f t="shared" si="1"/>
        <v>446523</v>
      </c>
      <c r="AA144" s="30">
        <f t="shared" si="2"/>
        <v>-30180</v>
      </c>
      <c r="AB144" s="23"/>
      <c r="AC144" s="24">
        <v>2089306</v>
      </c>
      <c r="AD144" s="24">
        <v>52303</v>
      </c>
      <c r="AE144" s="24">
        <v>23946</v>
      </c>
      <c r="AF144" s="24">
        <v>1055</v>
      </c>
      <c r="AG144" s="22">
        <f t="shared" si="3"/>
        <v>2166610</v>
      </c>
      <c r="AH144" s="24">
        <v>135047</v>
      </c>
      <c r="AI144" s="22">
        <f t="shared" si="4"/>
        <v>2031563</v>
      </c>
      <c r="AJ144" s="36"/>
      <c r="AK144" s="36"/>
      <c r="AL144" s="36"/>
    </row>
    <row r="145" spans="1:38" ht="15.75" customHeight="1">
      <c r="A145" s="6">
        <f t="shared" si="5"/>
        <v>142</v>
      </c>
      <c r="B145" s="6">
        <v>9583</v>
      </c>
      <c r="C145" s="28" t="s">
        <v>179</v>
      </c>
      <c r="D145" s="19"/>
      <c r="E145" s="44">
        <v>63231</v>
      </c>
      <c r="F145" s="44">
        <v>1683</v>
      </c>
      <c r="G145" s="44">
        <v>25026</v>
      </c>
      <c r="H145" s="44"/>
      <c r="I145" s="44">
        <v>3500</v>
      </c>
      <c r="J145" s="44">
        <v>1000</v>
      </c>
      <c r="K145" s="44">
        <v>15199</v>
      </c>
      <c r="L145" s="44">
        <v>25832</v>
      </c>
      <c r="M145" s="44">
        <v>3732</v>
      </c>
      <c r="N145" s="44"/>
      <c r="O145" s="27">
        <f t="shared" si="0"/>
        <v>139203</v>
      </c>
      <c r="P145" s="29"/>
      <c r="Q145" s="24">
        <v>13616</v>
      </c>
      <c r="R145" s="24"/>
      <c r="S145" s="24">
        <v>42337</v>
      </c>
      <c r="T145" s="24">
        <v>17500</v>
      </c>
      <c r="U145" s="24">
        <v>15995</v>
      </c>
      <c r="V145" s="24">
        <v>11994</v>
      </c>
      <c r="W145" s="24">
        <v>1755</v>
      </c>
      <c r="X145" s="24">
        <v>-82250</v>
      </c>
      <c r="Y145" s="24">
        <v>5713</v>
      </c>
      <c r="Z145" s="27">
        <f t="shared" si="1"/>
        <v>26660</v>
      </c>
      <c r="AA145" s="30">
        <f t="shared" si="2"/>
        <v>112543</v>
      </c>
      <c r="AB145" s="23"/>
      <c r="AC145" s="24">
        <v>197750</v>
      </c>
      <c r="AD145" s="24">
        <v>904117</v>
      </c>
      <c r="AE145" s="24">
        <v>497628</v>
      </c>
      <c r="AF145" s="24">
        <v>839</v>
      </c>
      <c r="AG145" s="22">
        <f t="shared" si="3"/>
        <v>1600334</v>
      </c>
      <c r="AH145" s="24">
        <v>19496</v>
      </c>
      <c r="AI145" s="22">
        <f t="shared" si="4"/>
        <v>1580838</v>
      </c>
      <c r="AJ145" s="36"/>
      <c r="AK145" s="36"/>
      <c r="AL145" s="36"/>
    </row>
    <row r="146" spans="1:38" ht="15.75" customHeight="1">
      <c r="A146" s="6">
        <f t="shared" si="5"/>
        <v>143</v>
      </c>
      <c r="B146" s="6">
        <v>9564</v>
      </c>
      <c r="C146" s="28" t="s">
        <v>180</v>
      </c>
      <c r="D146" s="19"/>
      <c r="E146" s="44">
        <v>36487</v>
      </c>
      <c r="F146" s="44"/>
      <c r="G146" s="44">
        <v>72</v>
      </c>
      <c r="H146" s="44"/>
      <c r="I146" s="44">
        <v>3000</v>
      </c>
      <c r="J146" s="44"/>
      <c r="K146" s="44">
        <v>10143</v>
      </c>
      <c r="L146" s="44">
        <v>15331</v>
      </c>
      <c r="M146" s="44">
        <v>3071</v>
      </c>
      <c r="N146" s="44">
        <v>7505</v>
      </c>
      <c r="O146" s="27">
        <f t="shared" si="0"/>
        <v>75609</v>
      </c>
      <c r="P146" s="29"/>
      <c r="Q146" s="24">
        <v>25339</v>
      </c>
      <c r="R146" s="24">
        <v>7820</v>
      </c>
      <c r="S146" s="24">
        <v>2262</v>
      </c>
      <c r="T146" s="24">
        <v>18607</v>
      </c>
      <c r="U146" s="24">
        <v>6146</v>
      </c>
      <c r="V146" s="24">
        <v>5210</v>
      </c>
      <c r="W146" s="24">
        <v>2911</v>
      </c>
      <c r="X146" s="24"/>
      <c r="Y146" s="24">
        <v>3800</v>
      </c>
      <c r="Z146" s="27">
        <f t="shared" si="1"/>
        <v>72095</v>
      </c>
      <c r="AA146" s="30">
        <f t="shared" si="2"/>
        <v>3514</v>
      </c>
      <c r="AB146" s="23"/>
      <c r="AC146" s="24">
        <v>978000</v>
      </c>
      <c r="AD146" s="24">
        <v>111644</v>
      </c>
      <c r="AE146" s="24">
        <v>310354</v>
      </c>
      <c r="AF146" s="24"/>
      <c r="AG146" s="22">
        <f t="shared" si="3"/>
        <v>1399998</v>
      </c>
      <c r="AH146" s="24">
        <v>3368</v>
      </c>
      <c r="AI146" s="22">
        <f t="shared" si="4"/>
        <v>1396630</v>
      </c>
      <c r="AJ146" s="36"/>
      <c r="AK146" s="36"/>
      <c r="AL146" s="36"/>
    </row>
    <row r="147" spans="1:38" ht="15.75" customHeight="1">
      <c r="A147" s="6">
        <f t="shared" si="5"/>
        <v>144</v>
      </c>
      <c r="B147" s="6">
        <v>9568</v>
      </c>
      <c r="C147" s="28" t="s">
        <v>181</v>
      </c>
      <c r="D147" s="19"/>
      <c r="E147" s="44">
        <v>146487</v>
      </c>
      <c r="F147" s="44"/>
      <c r="G147" s="44"/>
      <c r="H147" s="44"/>
      <c r="I147" s="44"/>
      <c r="J147" s="44"/>
      <c r="K147" s="44">
        <v>4008</v>
      </c>
      <c r="L147" s="44">
        <v>84</v>
      </c>
      <c r="M147" s="44">
        <v>1427</v>
      </c>
      <c r="N147" s="44"/>
      <c r="O147" s="27">
        <f t="shared" si="0"/>
        <v>152006</v>
      </c>
      <c r="P147" s="29"/>
      <c r="Q147" s="24">
        <v>51736</v>
      </c>
      <c r="R147" s="24"/>
      <c r="S147" s="24">
        <v>50949</v>
      </c>
      <c r="T147" s="24">
        <v>24373</v>
      </c>
      <c r="U147" s="24">
        <v>7748</v>
      </c>
      <c r="V147" s="24">
        <v>13435</v>
      </c>
      <c r="W147" s="24"/>
      <c r="X147" s="24"/>
      <c r="Y147" s="24">
        <v>1989</v>
      </c>
      <c r="Z147" s="27">
        <f t="shared" si="1"/>
        <v>150230</v>
      </c>
      <c r="AA147" s="30">
        <f t="shared" si="2"/>
        <v>1776</v>
      </c>
      <c r="AB147" s="23"/>
      <c r="AC147" s="24"/>
      <c r="AD147" s="24"/>
      <c r="AE147" s="24">
        <v>19789</v>
      </c>
      <c r="AF147" s="24"/>
      <c r="AG147" s="22">
        <f t="shared" si="3"/>
        <v>19789</v>
      </c>
      <c r="AH147" s="24">
        <v>3473</v>
      </c>
      <c r="AI147" s="22">
        <f t="shared" si="4"/>
        <v>16316</v>
      </c>
      <c r="AJ147" s="36"/>
      <c r="AK147" s="36"/>
      <c r="AL147" s="36"/>
    </row>
    <row r="148" spans="1:38" ht="15.75" customHeight="1">
      <c r="A148" s="6">
        <f t="shared" si="5"/>
        <v>145</v>
      </c>
      <c r="B148" s="6">
        <v>9569</v>
      </c>
      <c r="C148" s="28" t="s">
        <v>182</v>
      </c>
      <c r="D148" s="19"/>
      <c r="E148" s="44">
        <v>48481</v>
      </c>
      <c r="F148" s="44">
        <v>204</v>
      </c>
      <c r="G148" s="44"/>
      <c r="H148" s="44"/>
      <c r="I148" s="44">
        <v>1638</v>
      </c>
      <c r="J148" s="44"/>
      <c r="K148" s="44">
        <v>21777</v>
      </c>
      <c r="L148" s="44">
        <v>5777</v>
      </c>
      <c r="M148" s="44">
        <v>65</v>
      </c>
      <c r="N148" s="44"/>
      <c r="O148" s="27">
        <f t="shared" si="0"/>
        <v>77942</v>
      </c>
      <c r="P148" s="29"/>
      <c r="Q148" s="24">
        <v>5450</v>
      </c>
      <c r="R148" s="24"/>
      <c r="S148" s="24">
        <v>6869</v>
      </c>
      <c r="T148" s="24">
        <v>20914</v>
      </c>
      <c r="U148" s="24">
        <v>8770</v>
      </c>
      <c r="V148" s="24">
        <v>6994</v>
      </c>
      <c r="W148" s="24">
        <v>500</v>
      </c>
      <c r="X148" s="24"/>
      <c r="Y148" s="24"/>
      <c r="Z148" s="27">
        <f t="shared" si="1"/>
        <v>49497</v>
      </c>
      <c r="AA148" s="30">
        <f t="shared" si="2"/>
        <v>28445</v>
      </c>
      <c r="AB148" s="23"/>
      <c r="AC148" s="24">
        <v>675000</v>
      </c>
      <c r="AD148" s="24">
        <v>100000</v>
      </c>
      <c r="AE148" s="24"/>
      <c r="AF148" s="24">
        <v>145639</v>
      </c>
      <c r="AG148" s="22">
        <f t="shared" si="3"/>
        <v>920639</v>
      </c>
      <c r="AH148" s="24"/>
      <c r="AI148" s="22">
        <f t="shared" si="4"/>
        <v>920639</v>
      </c>
      <c r="AJ148" s="36"/>
      <c r="AK148" s="36"/>
      <c r="AL148" s="36"/>
    </row>
    <row r="149" spans="1:38" s="31" customFormat="1" ht="15.75" customHeight="1">
      <c r="A149" s="6">
        <f t="shared" si="5"/>
        <v>146</v>
      </c>
      <c r="B149" s="32">
        <v>9570</v>
      </c>
      <c r="C149" s="45" t="s">
        <v>183</v>
      </c>
      <c r="D149" s="19"/>
      <c r="E149" s="44">
        <v>64619</v>
      </c>
      <c r="F149" s="44">
        <v>2824</v>
      </c>
      <c r="G149" s="44"/>
      <c r="H149" s="44"/>
      <c r="I149" s="44">
        <v>500</v>
      </c>
      <c r="J149" s="44">
        <v>2500</v>
      </c>
      <c r="K149" s="44">
        <v>101697</v>
      </c>
      <c r="L149" s="44">
        <v>19230</v>
      </c>
      <c r="M149" s="44">
        <v>138</v>
      </c>
      <c r="N149" s="44"/>
      <c r="O149" s="27">
        <f t="shared" si="0"/>
        <v>191508</v>
      </c>
      <c r="P149" s="29"/>
      <c r="Q149" s="24">
        <v>66951</v>
      </c>
      <c r="R149" s="24">
        <v>2143</v>
      </c>
      <c r="S149" s="24">
        <v>33620</v>
      </c>
      <c r="T149" s="24">
        <v>52743</v>
      </c>
      <c r="U149" s="24">
        <v>21893</v>
      </c>
      <c r="V149" s="24">
        <v>9160</v>
      </c>
      <c r="W149" s="24">
        <v>3279</v>
      </c>
      <c r="X149" s="24">
        <v>311539</v>
      </c>
      <c r="Y149" s="24">
        <v>53283</v>
      </c>
      <c r="Z149" s="27">
        <f t="shared" si="1"/>
        <v>554611</v>
      </c>
      <c r="AA149" s="30">
        <f t="shared" si="2"/>
        <v>-363103</v>
      </c>
      <c r="AB149" s="23"/>
      <c r="AC149" s="24">
        <v>2209490</v>
      </c>
      <c r="AD149" s="24">
        <v>495992</v>
      </c>
      <c r="AE149" s="24">
        <v>2606614</v>
      </c>
      <c r="AF149" s="24">
        <v>3359</v>
      </c>
      <c r="AG149" s="22">
        <f t="shared" si="3"/>
        <v>5315455</v>
      </c>
      <c r="AH149" s="24">
        <v>7460</v>
      </c>
      <c r="AI149" s="22">
        <f t="shared" si="4"/>
        <v>5307995</v>
      </c>
      <c r="AJ149" s="36"/>
      <c r="AK149" s="36"/>
      <c r="AL149" s="36"/>
    </row>
    <row r="150" spans="1:38" s="54" customFormat="1" ht="15.75" customHeight="1">
      <c r="A150" s="6">
        <f t="shared" si="5"/>
        <v>147</v>
      </c>
      <c r="B150" s="50">
        <v>14406</v>
      </c>
      <c r="C150" s="51" t="s">
        <v>184</v>
      </c>
      <c r="D150" s="19"/>
      <c r="E150" s="44">
        <v>19751</v>
      </c>
      <c r="F150" s="44"/>
      <c r="G150" s="44"/>
      <c r="H150" s="44"/>
      <c r="I150" s="44"/>
      <c r="J150" s="44"/>
      <c r="K150" s="44">
        <v>9600</v>
      </c>
      <c r="L150" s="44">
        <v>2030</v>
      </c>
      <c r="M150" s="44">
        <v>8285</v>
      </c>
      <c r="N150" s="44">
        <v>5785</v>
      </c>
      <c r="O150" s="27">
        <f t="shared" si="0"/>
        <v>45451</v>
      </c>
      <c r="P150" s="29"/>
      <c r="Q150" s="24">
        <v>28796</v>
      </c>
      <c r="R150" s="24"/>
      <c r="S150" s="24"/>
      <c r="T150" s="24">
        <v>18702</v>
      </c>
      <c r="U150" s="24"/>
      <c r="V150" s="24">
        <v>2876</v>
      </c>
      <c r="W150" s="24"/>
      <c r="X150" s="24"/>
      <c r="Y150" s="24">
        <v>12175</v>
      </c>
      <c r="Z150" s="27">
        <f t="shared" si="1"/>
        <v>62549</v>
      </c>
      <c r="AA150" s="30">
        <f t="shared" si="2"/>
        <v>-17098</v>
      </c>
      <c r="AB150" s="23"/>
      <c r="AC150" s="24">
        <v>561668</v>
      </c>
      <c r="AD150" s="24">
        <v>9845</v>
      </c>
      <c r="AE150" s="24">
        <v>53522</v>
      </c>
      <c r="AF150" s="24"/>
      <c r="AG150" s="22">
        <f t="shared" si="3"/>
        <v>625035</v>
      </c>
      <c r="AH150" s="24"/>
      <c r="AI150" s="22">
        <f t="shared" si="4"/>
        <v>625035</v>
      </c>
      <c r="AJ150" s="52"/>
      <c r="AK150" s="53"/>
      <c r="AL150" s="53"/>
    </row>
    <row r="151" spans="1:38" s="10" customFormat="1" ht="15.75" customHeight="1">
      <c r="A151" s="6">
        <f t="shared" si="5"/>
        <v>148</v>
      </c>
      <c r="B151" s="6">
        <v>9521</v>
      </c>
      <c r="C151" s="55" t="s">
        <v>185</v>
      </c>
      <c r="D151" s="19"/>
      <c r="E151" s="20">
        <v>39303</v>
      </c>
      <c r="F151" s="20">
        <v>832</v>
      </c>
      <c r="G151" s="20"/>
      <c r="H151" s="20"/>
      <c r="I151" s="20"/>
      <c r="J151" s="20"/>
      <c r="K151" s="20"/>
      <c r="L151" s="20">
        <v>5366</v>
      </c>
      <c r="M151" s="20">
        <v>33344</v>
      </c>
      <c r="N151" s="20">
        <v>9014</v>
      </c>
      <c r="O151" s="22">
        <f t="shared" si="0"/>
        <v>87859</v>
      </c>
      <c r="P151" s="23"/>
      <c r="Q151" s="20">
        <v>53709</v>
      </c>
      <c r="R151" s="20"/>
      <c r="S151" s="20"/>
      <c r="T151" s="20">
        <v>10191</v>
      </c>
      <c r="U151" s="20">
        <v>8118</v>
      </c>
      <c r="V151" s="20">
        <v>7638</v>
      </c>
      <c r="W151" s="20">
        <v>3182</v>
      </c>
      <c r="X151" s="20"/>
      <c r="Y151" s="20">
        <v>1089</v>
      </c>
      <c r="Z151" s="27">
        <f t="shared" si="1"/>
        <v>83927</v>
      </c>
      <c r="AA151" s="30">
        <f t="shared" si="2"/>
        <v>3932</v>
      </c>
      <c r="AB151" s="23"/>
      <c r="AC151" s="24">
        <v>1520000</v>
      </c>
      <c r="AD151" s="24"/>
      <c r="AE151" s="24">
        <v>109210</v>
      </c>
      <c r="AF151" s="24">
        <v>226</v>
      </c>
      <c r="AG151" s="22">
        <f t="shared" si="3"/>
        <v>1629436</v>
      </c>
      <c r="AH151" s="24">
        <v>3519</v>
      </c>
      <c r="AI151" s="22">
        <f t="shared" si="4"/>
        <v>1625917</v>
      </c>
      <c r="AJ151" s="36"/>
      <c r="AK151" s="36"/>
      <c r="AL151" s="36"/>
    </row>
    <row r="152" spans="1:38" s="12" customFormat="1" ht="15.75" customHeight="1">
      <c r="A152" s="6">
        <f t="shared" si="5"/>
        <v>149</v>
      </c>
      <c r="B152" s="6">
        <v>9510</v>
      </c>
      <c r="C152" s="28" t="s">
        <v>186</v>
      </c>
      <c r="D152" s="19"/>
      <c r="E152" s="20">
        <v>35442</v>
      </c>
      <c r="F152" s="20">
        <v>250</v>
      </c>
      <c r="G152" s="20"/>
      <c r="H152" s="20"/>
      <c r="I152" s="20"/>
      <c r="J152" s="20"/>
      <c r="K152" s="20">
        <v>6674</v>
      </c>
      <c r="L152" s="20">
        <v>807</v>
      </c>
      <c r="M152" s="20">
        <v>9229</v>
      </c>
      <c r="N152" s="20">
        <v>911</v>
      </c>
      <c r="O152" s="22">
        <f t="shared" si="0"/>
        <v>53313</v>
      </c>
      <c r="P152" s="23"/>
      <c r="Q152" s="20">
        <v>24768</v>
      </c>
      <c r="R152" s="20">
        <v>4334</v>
      </c>
      <c r="S152" s="20">
        <v>1585</v>
      </c>
      <c r="T152" s="20">
        <v>13704</v>
      </c>
      <c r="U152" s="20">
        <v>3815</v>
      </c>
      <c r="V152" s="20">
        <v>4419</v>
      </c>
      <c r="W152" s="20">
        <v>1178</v>
      </c>
      <c r="X152" s="20"/>
      <c r="Y152" s="20">
        <v>506</v>
      </c>
      <c r="Z152" s="27">
        <f t="shared" si="1"/>
        <v>54309</v>
      </c>
      <c r="AA152" s="30">
        <f t="shared" si="2"/>
        <v>-996</v>
      </c>
      <c r="AB152" s="23"/>
      <c r="AC152" s="24">
        <v>1922000</v>
      </c>
      <c r="AD152" s="24">
        <v>73794</v>
      </c>
      <c r="AE152" s="24">
        <v>36247</v>
      </c>
      <c r="AF152" s="24">
        <v>1000</v>
      </c>
      <c r="AG152" s="22">
        <f t="shared" si="3"/>
        <v>2033041</v>
      </c>
      <c r="AH152" s="24">
        <v>7426</v>
      </c>
      <c r="AI152" s="22">
        <f t="shared" si="4"/>
        <v>2025615</v>
      </c>
      <c r="AJ152" s="36"/>
      <c r="AK152" s="36"/>
      <c r="AL152" s="36"/>
    </row>
    <row r="153" spans="1:38" ht="15.75" customHeight="1">
      <c r="A153" s="6">
        <f t="shared" si="5"/>
        <v>150</v>
      </c>
      <c r="B153" s="6">
        <v>13590</v>
      </c>
      <c r="C153" s="28" t="s">
        <v>187</v>
      </c>
      <c r="D153" s="19"/>
      <c r="E153" s="20">
        <v>64657</v>
      </c>
      <c r="F153" s="20"/>
      <c r="G153" s="20">
        <v>89</v>
      </c>
      <c r="H153" s="20"/>
      <c r="I153" s="20"/>
      <c r="J153" s="20">
        <v>1141</v>
      </c>
      <c r="K153" s="20">
        <v>14897</v>
      </c>
      <c r="L153" s="20">
        <v>27185</v>
      </c>
      <c r="M153" s="20">
        <v>4833</v>
      </c>
      <c r="N153" s="20">
        <v>1056</v>
      </c>
      <c r="O153" s="22">
        <f t="shared" si="0"/>
        <v>113858</v>
      </c>
      <c r="P153" s="23"/>
      <c r="Q153" s="20">
        <v>41121</v>
      </c>
      <c r="R153" s="20"/>
      <c r="S153" s="20">
        <v>25428</v>
      </c>
      <c r="T153" s="20">
        <v>36408</v>
      </c>
      <c r="U153" s="20">
        <v>17953</v>
      </c>
      <c r="V153" s="20">
        <v>11861</v>
      </c>
      <c r="W153" s="20">
        <v>200</v>
      </c>
      <c r="X153" s="20"/>
      <c r="Y153" s="20"/>
      <c r="Z153" s="27">
        <f t="shared" si="1"/>
        <v>132971</v>
      </c>
      <c r="AA153" s="30">
        <f t="shared" si="2"/>
        <v>-19113</v>
      </c>
      <c r="AB153" s="23"/>
      <c r="AC153" s="24">
        <v>2273000</v>
      </c>
      <c r="AD153" s="24"/>
      <c r="AE153" s="24">
        <v>546031</v>
      </c>
      <c r="AF153" s="24">
        <v>2417</v>
      </c>
      <c r="AG153" s="22">
        <f t="shared" si="3"/>
        <v>2821448</v>
      </c>
      <c r="AH153" s="24">
        <v>10300</v>
      </c>
      <c r="AI153" s="22">
        <f t="shared" si="4"/>
        <v>2811148</v>
      </c>
      <c r="AJ153" s="36"/>
      <c r="AK153" s="36"/>
      <c r="AL153" s="36"/>
    </row>
    <row r="154" spans="1:38" s="10" customFormat="1" ht="15.75" customHeight="1">
      <c r="A154" s="6">
        <f t="shared" si="5"/>
        <v>151</v>
      </c>
      <c r="B154" s="6">
        <v>9524</v>
      </c>
      <c r="C154" s="10" t="s">
        <v>188</v>
      </c>
      <c r="D154" s="19"/>
      <c r="E154" s="20">
        <v>65557</v>
      </c>
      <c r="F154" s="20"/>
      <c r="G154" s="20"/>
      <c r="H154" s="20"/>
      <c r="I154" s="20"/>
      <c r="J154" s="20"/>
      <c r="K154" s="20">
        <v>28405</v>
      </c>
      <c r="L154" s="20">
        <v>84989</v>
      </c>
      <c r="M154" s="20"/>
      <c r="N154" s="20"/>
      <c r="O154" s="22">
        <f t="shared" si="0"/>
        <v>178951</v>
      </c>
      <c r="P154" s="23"/>
      <c r="Q154" s="20">
        <v>78862</v>
      </c>
      <c r="R154" s="20"/>
      <c r="S154" s="20">
        <v>29846</v>
      </c>
      <c r="T154" s="20">
        <v>25353</v>
      </c>
      <c r="U154" s="20">
        <v>23109</v>
      </c>
      <c r="V154" s="20">
        <v>18436</v>
      </c>
      <c r="W154" s="20">
        <v>5394</v>
      </c>
      <c r="X154" s="20"/>
      <c r="Y154" s="20"/>
      <c r="Z154" s="27">
        <f t="shared" si="1"/>
        <v>181000</v>
      </c>
      <c r="AA154" s="30">
        <f t="shared" si="2"/>
        <v>-2049</v>
      </c>
      <c r="AB154" s="23"/>
      <c r="AC154" s="24">
        <v>2337350</v>
      </c>
      <c r="AD154" s="24"/>
      <c r="AE154" s="24">
        <v>1636165</v>
      </c>
      <c r="AF154" s="24"/>
      <c r="AG154" s="22">
        <f t="shared" si="3"/>
        <v>3973515</v>
      </c>
      <c r="AH154" s="24">
        <v>8679</v>
      </c>
      <c r="AI154" s="22">
        <f t="shared" si="4"/>
        <v>3964836</v>
      </c>
      <c r="AJ154" s="36"/>
      <c r="AK154" s="36"/>
      <c r="AL154" s="36"/>
    </row>
    <row r="155" spans="1:38" s="10" customFormat="1" ht="15.75" customHeight="1">
      <c r="A155" s="6">
        <f t="shared" si="5"/>
        <v>152</v>
      </c>
      <c r="B155" s="6">
        <v>9525</v>
      </c>
      <c r="C155" s="10" t="s">
        <v>189</v>
      </c>
      <c r="D155" s="19"/>
      <c r="E155" s="20">
        <v>88855</v>
      </c>
      <c r="F155" s="20"/>
      <c r="G155" s="20"/>
      <c r="H155" s="20"/>
      <c r="I155" s="20"/>
      <c r="J155" s="20">
        <v>10000</v>
      </c>
      <c r="K155" s="20">
        <v>16415</v>
      </c>
      <c r="L155" s="20">
        <v>25972</v>
      </c>
      <c r="M155" s="20">
        <v>5625</v>
      </c>
      <c r="N155" s="20">
        <v>12131</v>
      </c>
      <c r="O155" s="22">
        <f t="shared" si="0"/>
        <v>158998</v>
      </c>
      <c r="P155" s="23"/>
      <c r="Q155" s="20">
        <v>56751</v>
      </c>
      <c r="R155" s="20">
        <v>16900</v>
      </c>
      <c r="S155" s="20">
        <v>12064</v>
      </c>
      <c r="T155" s="20">
        <v>64366</v>
      </c>
      <c r="U155" s="20">
        <v>22836</v>
      </c>
      <c r="V155" s="20">
        <v>6996</v>
      </c>
      <c r="W155" s="20">
        <v>20197</v>
      </c>
      <c r="X155" s="20"/>
      <c r="Y155" s="20"/>
      <c r="Z155" s="27">
        <f t="shared" si="1"/>
        <v>200110</v>
      </c>
      <c r="AA155" s="30">
        <f t="shared" si="2"/>
        <v>-41112</v>
      </c>
      <c r="AB155" s="23"/>
      <c r="AC155" s="24">
        <v>1152000</v>
      </c>
      <c r="AD155" s="24">
        <v>65336</v>
      </c>
      <c r="AE155" s="24">
        <v>435037</v>
      </c>
      <c r="AF155" s="24"/>
      <c r="AG155" s="22">
        <f t="shared" si="3"/>
        <v>1652373</v>
      </c>
      <c r="AH155" s="24"/>
      <c r="AI155" s="22">
        <f t="shared" si="4"/>
        <v>1652373</v>
      </c>
      <c r="AJ155" s="36"/>
      <c r="AK155" s="36"/>
      <c r="AL155" s="36"/>
    </row>
    <row r="156" spans="1:38" s="10" customFormat="1" ht="15.75" customHeight="1">
      <c r="A156" s="6">
        <f t="shared" si="5"/>
        <v>153</v>
      </c>
      <c r="B156" s="6">
        <v>9526</v>
      </c>
      <c r="C156" s="10" t="s">
        <v>190</v>
      </c>
      <c r="D156" s="19"/>
      <c r="E156" s="20">
        <v>9904</v>
      </c>
      <c r="F156" s="20">
        <v>297</v>
      </c>
      <c r="G156" s="20"/>
      <c r="H156" s="20"/>
      <c r="I156" s="20"/>
      <c r="J156" s="20"/>
      <c r="K156" s="20">
        <v>11222</v>
      </c>
      <c r="L156" s="20">
        <v>2296</v>
      </c>
      <c r="M156" s="20">
        <v>3405</v>
      </c>
      <c r="N156" s="20"/>
      <c r="O156" s="22">
        <f t="shared" si="0"/>
        <v>27124</v>
      </c>
      <c r="P156" s="23"/>
      <c r="Q156" s="20">
        <v>9734</v>
      </c>
      <c r="R156" s="20"/>
      <c r="S156" s="20">
        <v>5313</v>
      </c>
      <c r="T156" s="20">
        <v>14144</v>
      </c>
      <c r="U156" s="20">
        <v>3895</v>
      </c>
      <c r="V156" s="20">
        <v>3816</v>
      </c>
      <c r="W156" s="20">
        <v>1196</v>
      </c>
      <c r="X156" s="20"/>
      <c r="Y156" s="20"/>
      <c r="Z156" s="27">
        <f t="shared" si="1"/>
        <v>38098</v>
      </c>
      <c r="AA156" s="30">
        <f t="shared" si="2"/>
        <v>-10974</v>
      </c>
      <c r="AB156" s="23"/>
      <c r="AC156" s="24">
        <v>1109000</v>
      </c>
      <c r="AD156" s="24">
        <v>11745</v>
      </c>
      <c r="AE156" s="24">
        <v>42949</v>
      </c>
      <c r="AF156" s="24"/>
      <c r="AG156" s="22">
        <f t="shared" si="3"/>
        <v>1163694</v>
      </c>
      <c r="AH156" s="24">
        <v>431</v>
      </c>
      <c r="AI156" s="22">
        <f t="shared" si="4"/>
        <v>1163263</v>
      </c>
      <c r="AJ156" s="36"/>
      <c r="AK156" s="36"/>
      <c r="AL156" s="36"/>
    </row>
    <row r="157" spans="1:38" s="10" customFormat="1" ht="15.75" customHeight="1">
      <c r="A157" s="6">
        <f t="shared" si="5"/>
        <v>154</v>
      </c>
      <c r="B157" s="6">
        <v>9527</v>
      </c>
      <c r="C157" s="10" t="s">
        <v>191</v>
      </c>
      <c r="D157" s="19"/>
      <c r="E157" s="20">
        <v>79326</v>
      </c>
      <c r="F157" s="20"/>
      <c r="G157" s="20"/>
      <c r="H157" s="20"/>
      <c r="I157" s="20"/>
      <c r="J157" s="20">
        <v>1573</v>
      </c>
      <c r="K157" s="20">
        <v>15632</v>
      </c>
      <c r="L157" s="20">
        <v>16670</v>
      </c>
      <c r="M157" s="20">
        <v>18974</v>
      </c>
      <c r="N157" s="20">
        <v>2019</v>
      </c>
      <c r="O157" s="22">
        <f t="shared" si="0"/>
        <v>134194</v>
      </c>
      <c r="P157" s="23"/>
      <c r="Q157" s="20">
        <v>63839</v>
      </c>
      <c r="R157" s="20"/>
      <c r="S157" s="20">
        <v>13372</v>
      </c>
      <c r="T157" s="20">
        <v>35965</v>
      </c>
      <c r="U157" s="20">
        <v>11364</v>
      </c>
      <c r="V157" s="20">
        <v>16945</v>
      </c>
      <c r="W157" s="20"/>
      <c r="X157" s="20"/>
      <c r="Y157" s="20">
        <v>1155</v>
      </c>
      <c r="Z157" s="27">
        <f t="shared" si="1"/>
        <v>142640</v>
      </c>
      <c r="AA157" s="30">
        <f t="shared" si="2"/>
        <v>-8446</v>
      </c>
      <c r="AB157" s="23"/>
      <c r="AC157" s="24">
        <v>1955000</v>
      </c>
      <c r="AD157" s="24"/>
      <c r="AE157" s="24">
        <v>320155</v>
      </c>
      <c r="AF157" s="24">
        <v>9823</v>
      </c>
      <c r="AG157" s="22">
        <f t="shared" si="3"/>
        <v>2284978</v>
      </c>
      <c r="AH157" s="24">
        <v>1868</v>
      </c>
      <c r="AI157" s="22">
        <f t="shared" si="4"/>
        <v>2283110</v>
      </c>
      <c r="AJ157" s="36"/>
      <c r="AK157" s="36"/>
      <c r="AL157" s="36"/>
    </row>
    <row r="158" spans="1:38" s="10" customFormat="1" ht="15.75" customHeight="1">
      <c r="A158" s="6">
        <f t="shared" si="5"/>
        <v>155</v>
      </c>
      <c r="B158" s="6">
        <v>9529</v>
      </c>
      <c r="C158" s="10" t="s">
        <v>192</v>
      </c>
      <c r="D158" s="19"/>
      <c r="E158" s="20">
        <v>67707</v>
      </c>
      <c r="F158" s="20">
        <v>1095</v>
      </c>
      <c r="G158" s="20"/>
      <c r="H158" s="20"/>
      <c r="I158" s="20"/>
      <c r="J158" s="20"/>
      <c r="K158" s="20">
        <v>65468</v>
      </c>
      <c r="L158" s="20">
        <v>459</v>
      </c>
      <c r="M158" s="20">
        <v>24573</v>
      </c>
      <c r="N158" s="20">
        <v>1080</v>
      </c>
      <c r="O158" s="22">
        <f t="shared" si="0"/>
        <v>160382</v>
      </c>
      <c r="P158" s="23"/>
      <c r="Q158" s="20"/>
      <c r="R158" s="20">
        <v>84537</v>
      </c>
      <c r="S158" s="20"/>
      <c r="T158" s="20">
        <v>104042</v>
      </c>
      <c r="U158" s="20">
        <v>26183</v>
      </c>
      <c r="V158" s="20">
        <v>15191</v>
      </c>
      <c r="W158" s="20">
        <v>1000</v>
      </c>
      <c r="X158" s="20"/>
      <c r="Y158" s="20">
        <v>32245</v>
      </c>
      <c r="Z158" s="27">
        <f t="shared" si="1"/>
        <v>263198</v>
      </c>
      <c r="AA158" s="30">
        <f t="shared" si="2"/>
        <v>-102816</v>
      </c>
      <c r="AB158" s="23"/>
      <c r="AC158" s="24"/>
      <c r="AD158" s="24"/>
      <c r="AE158" s="24">
        <v>57567</v>
      </c>
      <c r="AF158" s="24">
        <v>1999</v>
      </c>
      <c r="AG158" s="22">
        <f t="shared" si="3"/>
        <v>59566</v>
      </c>
      <c r="AH158" s="24">
        <v>612125</v>
      </c>
      <c r="AI158" s="22">
        <f t="shared" si="4"/>
        <v>-552559</v>
      </c>
      <c r="AJ158" s="36"/>
      <c r="AK158" s="36"/>
      <c r="AL158" s="36"/>
    </row>
    <row r="159" spans="1:38" s="10" customFormat="1" ht="15.75" customHeight="1">
      <c r="A159" s="6">
        <f t="shared" si="5"/>
        <v>156</v>
      </c>
      <c r="B159" s="6">
        <v>9534</v>
      </c>
      <c r="C159" s="10" t="s">
        <v>193</v>
      </c>
      <c r="D159" s="19"/>
      <c r="E159" s="20">
        <v>136982</v>
      </c>
      <c r="F159" s="20">
        <v>42405</v>
      </c>
      <c r="G159" s="20">
        <v>25143</v>
      </c>
      <c r="H159" s="20">
        <v>30000</v>
      </c>
      <c r="I159" s="20">
        <v>40000</v>
      </c>
      <c r="J159" s="20"/>
      <c r="K159" s="20">
        <v>10439</v>
      </c>
      <c r="L159" s="20">
        <v>27912</v>
      </c>
      <c r="M159" s="20">
        <v>14644</v>
      </c>
      <c r="N159" s="20"/>
      <c r="O159" s="22">
        <f t="shared" si="0"/>
        <v>327525</v>
      </c>
      <c r="P159" s="23"/>
      <c r="Q159" s="20">
        <v>60612</v>
      </c>
      <c r="R159" s="20">
        <v>15600</v>
      </c>
      <c r="S159" s="20">
        <v>54999</v>
      </c>
      <c r="T159" s="20">
        <v>57916</v>
      </c>
      <c r="U159" s="20">
        <v>17641</v>
      </c>
      <c r="V159" s="20">
        <v>18896</v>
      </c>
      <c r="W159" s="20">
        <v>66600</v>
      </c>
      <c r="X159" s="20"/>
      <c r="Y159" s="20">
        <v>35903</v>
      </c>
      <c r="Z159" s="27">
        <f t="shared" si="1"/>
        <v>328167</v>
      </c>
      <c r="AA159" s="30">
        <f t="shared" si="2"/>
        <v>-642</v>
      </c>
      <c r="AB159" s="23"/>
      <c r="AC159" s="24">
        <v>813317</v>
      </c>
      <c r="AD159" s="24">
        <v>214580</v>
      </c>
      <c r="AE159" s="24">
        <v>476312</v>
      </c>
      <c r="AF159" s="24"/>
      <c r="AG159" s="22">
        <f t="shared" si="3"/>
        <v>1504209</v>
      </c>
      <c r="AH159" s="24">
        <v>20000</v>
      </c>
      <c r="AI159" s="22">
        <f t="shared" si="4"/>
        <v>1484209</v>
      </c>
      <c r="AJ159" s="36"/>
      <c r="AK159" s="36"/>
      <c r="AL159" s="36"/>
    </row>
    <row r="160" spans="1:38" s="10" customFormat="1" ht="15.75" customHeight="1">
      <c r="A160" s="6">
        <f t="shared" si="5"/>
        <v>157</v>
      </c>
      <c r="B160" s="6">
        <v>9532</v>
      </c>
      <c r="C160" s="10" t="s">
        <v>194</v>
      </c>
      <c r="D160" s="19"/>
      <c r="E160" s="20">
        <v>141282</v>
      </c>
      <c r="F160" s="20">
        <v>1577</v>
      </c>
      <c r="G160" s="20">
        <v>949</v>
      </c>
      <c r="H160" s="20"/>
      <c r="I160" s="20">
        <v>6000</v>
      </c>
      <c r="J160" s="20">
        <v>6000</v>
      </c>
      <c r="K160" s="20">
        <v>28539</v>
      </c>
      <c r="L160" s="20">
        <v>3688</v>
      </c>
      <c r="M160" s="20">
        <v>27082</v>
      </c>
      <c r="N160" s="20"/>
      <c r="O160" s="22">
        <f t="shared" si="0"/>
        <v>215117</v>
      </c>
      <c r="P160" s="23"/>
      <c r="Q160" s="20">
        <v>59763</v>
      </c>
      <c r="R160" s="20">
        <v>15370</v>
      </c>
      <c r="S160" s="20">
        <v>46994</v>
      </c>
      <c r="T160" s="20">
        <v>22569</v>
      </c>
      <c r="U160" s="20">
        <v>21508</v>
      </c>
      <c r="V160" s="20">
        <v>16057</v>
      </c>
      <c r="W160" s="20">
        <v>6418</v>
      </c>
      <c r="X160" s="20"/>
      <c r="Y160" s="20">
        <v>18245</v>
      </c>
      <c r="Z160" s="27">
        <f t="shared" si="1"/>
        <v>206924</v>
      </c>
      <c r="AA160" s="30">
        <f t="shared" si="2"/>
        <v>8193</v>
      </c>
      <c r="AB160" s="23"/>
      <c r="AC160" s="24">
        <v>788663</v>
      </c>
      <c r="AD160" s="24"/>
      <c r="AE160" s="24">
        <v>123703</v>
      </c>
      <c r="AF160" s="24">
        <v>3890</v>
      </c>
      <c r="AG160" s="22">
        <f t="shared" si="3"/>
        <v>916256</v>
      </c>
      <c r="AH160" s="24">
        <v>33632</v>
      </c>
      <c r="AI160" s="22">
        <f t="shared" si="4"/>
        <v>882624</v>
      </c>
      <c r="AJ160" s="36"/>
      <c r="AK160" s="36"/>
      <c r="AL160" s="36"/>
    </row>
    <row r="161" spans="1:38" ht="15.75" customHeight="1">
      <c r="A161" s="6">
        <f t="shared" si="5"/>
        <v>158</v>
      </c>
      <c r="B161" s="6">
        <v>9594</v>
      </c>
      <c r="C161" s="28" t="s">
        <v>195</v>
      </c>
      <c r="D161" s="10"/>
      <c r="E161" s="24">
        <v>18916</v>
      </c>
      <c r="F161" s="24">
        <v>50</v>
      </c>
      <c r="G161" s="24">
        <v>220</v>
      </c>
      <c r="H161" s="24"/>
      <c r="I161" s="24"/>
      <c r="J161" s="24">
        <v>20000</v>
      </c>
      <c r="K161" s="24">
        <v>11289</v>
      </c>
      <c r="L161" s="24">
        <v>7713</v>
      </c>
      <c r="M161" s="24">
        <v>15648</v>
      </c>
      <c r="N161" s="24">
        <v>4751</v>
      </c>
      <c r="O161" s="47">
        <f t="shared" si="0"/>
        <v>78587</v>
      </c>
      <c r="P161" s="48"/>
      <c r="Q161" s="20">
        <v>13825</v>
      </c>
      <c r="R161" s="20"/>
      <c r="S161" s="20"/>
      <c r="T161" s="20">
        <v>55896</v>
      </c>
      <c r="U161" s="20">
        <v>2426</v>
      </c>
      <c r="V161" s="20">
        <v>5179</v>
      </c>
      <c r="W161" s="20">
        <v>270</v>
      </c>
      <c r="X161" s="20"/>
      <c r="Y161" s="20">
        <v>7216</v>
      </c>
      <c r="Z161" s="22">
        <f t="shared" si="1"/>
        <v>84812</v>
      </c>
      <c r="AA161" s="25">
        <f t="shared" si="2"/>
        <v>-6225</v>
      </c>
      <c r="AB161" s="23"/>
      <c r="AC161" s="24">
        <v>690000</v>
      </c>
      <c r="AD161" s="24">
        <v>189000</v>
      </c>
      <c r="AE161" s="24">
        <v>162365</v>
      </c>
      <c r="AF161" s="24"/>
      <c r="AG161" s="22">
        <f t="shared" si="3"/>
        <v>1041365</v>
      </c>
      <c r="AH161" s="24"/>
      <c r="AI161" s="22">
        <f t="shared" si="4"/>
        <v>1041365</v>
      </c>
      <c r="AJ161" s="36"/>
      <c r="AK161" s="36"/>
      <c r="AL161" s="36"/>
    </row>
    <row r="162" spans="1:38" ht="15.75" customHeight="1">
      <c r="A162" s="6">
        <f t="shared" si="5"/>
        <v>159</v>
      </c>
      <c r="B162" s="6">
        <v>9593</v>
      </c>
      <c r="C162" s="28" t="s">
        <v>196</v>
      </c>
      <c r="D162" s="10"/>
      <c r="E162" s="24">
        <v>39713</v>
      </c>
      <c r="F162" s="24">
        <v>320</v>
      </c>
      <c r="G162" s="24">
        <v>14167</v>
      </c>
      <c r="H162" s="24"/>
      <c r="I162" s="24"/>
      <c r="J162" s="24"/>
      <c r="K162" s="24">
        <v>4023</v>
      </c>
      <c r="L162" s="24">
        <v>20670</v>
      </c>
      <c r="M162" s="24">
        <v>1990</v>
      </c>
      <c r="N162" s="24">
        <v>6532</v>
      </c>
      <c r="O162" s="47">
        <f t="shared" si="0"/>
        <v>87415</v>
      </c>
      <c r="P162" s="48"/>
      <c r="Q162" s="20">
        <v>24057</v>
      </c>
      <c r="R162" s="20"/>
      <c r="S162" s="20">
        <v>853</v>
      </c>
      <c r="T162" s="20">
        <v>14186</v>
      </c>
      <c r="U162" s="20">
        <v>5001</v>
      </c>
      <c r="V162" s="20">
        <v>7803</v>
      </c>
      <c r="W162" s="20">
        <v>621</v>
      </c>
      <c r="X162" s="20"/>
      <c r="Y162" s="20">
        <v>800</v>
      </c>
      <c r="Z162" s="22">
        <f t="shared" si="1"/>
        <v>53321</v>
      </c>
      <c r="AA162" s="25">
        <f t="shared" si="2"/>
        <v>34094</v>
      </c>
      <c r="AB162" s="23"/>
      <c r="AC162" s="24">
        <v>930</v>
      </c>
      <c r="AD162" s="24">
        <v>150</v>
      </c>
      <c r="AE162" s="24">
        <v>253</v>
      </c>
      <c r="AF162" s="24"/>
      <c r="AG162" s="22">
        <f t="shared" si="3"/>
        <v>1333</v>
      </c>
      <c r="AH162" s="24"/>
      <c r="AI162" s="22">
        <f t="shared" si="4"/>
        <v>1333</v>
      </c>
      <c r="AJ162" s="36"/>
      <c r="AK162" s="36"/>
      <c r="AL162" s="36"/>
    </row>
    <row r="163" spans="1:38" ht="15.75" customHeight="1">
      <c r="A163" s="6">
        <f t="shared" si="5"/>
        <v>160</v>
      </c>
      <c r="B163" s="6">
        <v>9598</v>
      </c>
      <c r="C163" s="45" t="s">
        <v>197</v>
      </c>
      <c r="D163" s="10"/>
      <c r="E163" s="44">
        <v>54018</v>
      </c>
      <c r="F163" s="44"/>
      <c r="G163" s="44">
        <v>1408</v>
      </c>
      <c r="H163" s="44"/>
      <c r="I163" s="44">
        <v>2083</v>
      </c>
      <c r="J163" s="44"/>
      <c r="K163" s="44">
        <v>15704</v>
      </c>
      <c r="L163" s="44"/>
      <c r="M163" s="44">
        <v>1602</v>
      </c>
      <c r="N163" s="44"/>
      <c r="O163" s="47">
        <f t="shared" si="0"/>
        <v>74815</v>
      </c>
      <c r="P163" s="48"/>
      <c r="Q163" s="24">
        <v>15137</v>
      </c>
      <c r="R163" s="24"/>
      <c r="S163" s="24">
        <v>4552</v>
      </c>
      <c r="T163" s="24">
        <v>16078</v>
      </c>
      <c r="U163" s="24">
        <v>9721</v>
      </c>
      <c r="V163" s="24">
        <v>7131</v>
      </c>
      <c r="W163" s="24">
        <v>2208</v>
      </c>
      <c r="X163" s="24"/>
      <c r="Y163" s="24">
        <v>25000</v>
      </c>
      <c r="Z163" s="47">
        <f t="shared" si="1"/>
        <v>79827</v>
      </c>
      <c r="AA163" s="30">
        <f t="shared" si="2"/>
        <v>-5012</v>
      </c>
      <c r="AB163" s="23"/>
      <c r="AC163" s="24">
        <v>1805000</v>
      </c>
      <c r="AD163" s="24">
        <v>80000</v>
      </c>
      <c r="AE163" s="24">
        <v>113367</v>
      </c>
      <c r="AF163" s="24"/>
      <c r="AG163" s="22">
        <f t="shared" si="3"/>
        <v>1998367</v>
      </c>
      <c r="AH163" s="24"/>
      <c r="AI163" s="22">
        <f t="shared" si="4"/>
        <v>1998367</v>
      </c>
      <c r="AJ163" s="36"/>
      <c r="AK163" s="36"/>
      <c r="AL163" s="36"/>
    </row>
    <row r="164" spans="1:38" ht="15.75" customHeight="1">
      <c r="A164" s="6">
        <f t="shared" si="5"/>
        <v>161</v>
      </c>
      <c r="B164" s="6">
        <v>9599</v>
      </c>
      <c r="C164" s="45" t="s">
        <v>198</v>
      </c>
      <c r="D164" s="10"/>
      <c r="E164" s="44">
        <v>71572</v>
      </c>
      <c r="F164" s="44"/>
      <c r="G164" s="44">
        <v>480</v>
      </c>
      <c r="H164" s="44"/>
      <c r="I164" s="44">
        <v>2917</v>
      </c>
      <c r="J164" s="44"/>
      <c r="K164" s="44">
        <v>21888</v>
      </c>
      <c r="L164" s="44">
        <v>9498</v>
      </c>
      <c r="M164" s="44">
        <v>2437</v>
      </c>
      <c r="N164" s="44"/>
      <c r="O164" s="47">
        <f t="shared" si="0"/>
        <v>108792</v>
      </c>
      <c r="P164" s="48"/>
      <c r="Q164" s="24">
        <v>53249</v>
      </c>
      <c r="R164" s="24"/>
      <c r="S164" s="24">
        <v>8596</v>
      </c>
      <c r="T164" s="24">
        <v>42077</v>
      </c>
      <c r="U164" s="24">
        <v>16573</v>
      </c>
      <c r="V164" s="24">
        <v>8201</v>
      </c>
      <c r="W164" s="24">
        <v>6413</v>
      </c>
      <c r="X164" s="24"/>
      <c r="Y164" s="24">
        <v>497</v>
      </c>
      <c r="Z164" s="47">
        <f t="shared" si="1"/>
        <v>135606</v>
      </c>
      <c r="AA164" s="30">
        <f t="shared" si="2"/>
        <v>-26814</v>
      </c>
      <c r="AB164" s="23"/>
      <c r="AC164" s="24">
        <v>2190000</v>
      </c>
      <c r="AD164" s="24"/>
      <c r="AE164" s="24">
        <v>176050</v>
      </c>
      <c r="AF164" s="24">
        <v>8014</v>
      </c>
      <c r="AG164" s="22">
        <f t="shared" si="3"/>
        <v>2374064</v>
      </c>
      <c r="AH164" s="24">
        <v>1844</v>
      </c>
      <c r="AI164" s="22">
        <f t="shared" si="4"/>
        <v>2372220</v>
      </c>
      <c r="AJ164" s="36"/>
      <c r="AK164" s="36"/>
      <c r="AL164" s="36"/>
    </row>
    <row r="165" spans="1:38" ht="15.75" customHeight="1">
      <c r="A165" s="6">
        <f t="shared" si="5"/>
        <v>162</v>
      </c>
      <c r="B165" s="6">
        <v>9604</v>
      </c>
      <c r="C165" s="45" t="s">
        <v>199</v>
      </c>
      <c r="D165" s="10"/>
      <c r="E165" s="44">
        <v>101776</v>
      </c>
      <c r="F165" s="44">
        <v>917</v>
      </c>
      <c r="G165" s="44"/>
      <c r="H165" s="44"/>
      <c r="I165" s="44">
        <v>14000</v>
      </c>
      <c r="J165" s="44">
        <v>30000</v>
      </c>
      <c r="K165" s="44">
        <v>45093</v>
      </c>
      <c r="L165" s="44">
        <v>25742</v>
      </c>
      <c r="M165" s="44">
        <v>13912</v>
      </c>
      <c r="N165" s="44">
        <v>122</v>
      </c>
      <c r="O165" s="47">
        <f t="shared" si="0"/>
        <v>231562</v>
      </c>
      <c r="P165" s="48"/>
      <c r="Q165" s="24">
        <v>63997</v>
      </c>
      <c r="R165" s="24">
        <v>13200</v>
      </c>
      <c r="S165" s="24">
        <v>38420</v>
      </c>
      <c r="T165" s="24">
        <v>70392</v>
      </c>
      <c r="U165" s="24">
        <v>15242</v>
      </c>
      <c r="V165" s="24">
        <v>18737</v>
      </c>
      <c r="W165" s="24">
        <v>917</v>
      </c>
      <c r="X165" s="24"/>
      <c r="Y165" s="24"/>
      <c r="Z165" s="47">
        <f t="shared" si="1"/>
        <v>220905</v>
      </c>
      <c r="AA165" s="30">
        <f t="shared" si="2"/>
        <v>10657</v>
      </c>
      <c r="AB165" s="23"/>
      <c r="AC165" s="24">
        <v>2600000</v>
      </c>
      <c r="AD165" s="24">
        <v>615024</v>
      </c>
      <c r="AE165" s="24">
        <v>729591</v>
      </c>
      <c r="AF165" s="24">
        <v>4453</v>
      </c>
      <c r="AG165" s="22">
        <f t="shared" si="3"/>
        <v>3949068</v>
      </c>
      <c r="AH165" s="24">
        <v>13739</v>
      </c>
      <c r="AI165" s="22">
        <f t="shared" si="4"/>
        <v>3935329</v>
      </c>
      <c r="AJ165" s="36"/>
      <c r="AK165" s="36"/>
      <c r="AL165" s="36"/>
    </row>
    <row r="166" spans="1:38" ht="15.75" customHeight="1">
      <c r="A166" s="6">
        <f t="shared" si="5"/>
        <v>163</v>
      </c>
      <c r="B166" s="6">
        <v>9605</v>
      </c>
      <c r="C166" s="45" t="s">
        <v>200</v>
      </c>
      <c r="D166" s="10"/>
      <c r="E166" s="44">
        <v>8168</v>
      </c>
      <c r="F166" s="44"/>
      <c r="G166" s="44"/>
      <c r="H166" s="44"/>
      <c r="I166" s="44"/>
      <c r="J166" s="44">
        <v>1000</v>
      </c>
      <c r="K166" s="44">
        <v>31617</v>
      </c>
      <c r="L166" s="44">
        <v>10736</v>
      </c>
      <c r="M166" s="44">
        <v>2099</v>
      </c>
      <c r="N166" s="44"/>
      <c r="O166" s="47">
        <f t="shared" si="0"/>
        <v>53620</v>
      </c>
      <c r="P166" s="48"/>
      <c r="Q166" s="24">
        <v>28481</v>
      </c>
      <c r="R166" s="24"/>
      <c r="S166" s="24"/>
      <c r="T166" s="24">
        <v>17689</v>
      </c>
      <c r="U166" s="24">
        <v>3438</v>
      </c>
      <c r="V166" s="24">
        <v>3412</v>
      </c>
      <c r="W166" s="24"/>
      <c r="X166" s="24"/>
      <c r="Y166" s="24"/>
      <c r="Z166" s="47">
        <f t="shared" si="1"/>
        <v>53020</v>
      </c>
      <c r="AA166" s="30">
        <f t="shared" si="2"/>
        <v>600</v>
      </c>
      <c r="AB166" s="23"/>
      <c r="AC166" s="24">
        <v>1799000</v>
      </c>
      <c r="AD166" s="24">
        <v>1710</v>
      </c>
      <c r="AE166" s="24">
        <v>349918</v>
      </c>
      <c r="AF166" s="24"/>
      <c r="AG166" s="22">
        <f t="shared" si="3"/>
        <v>2150628</v>
      </c>
      <c r="AH166" s="24">
        <v>845</v>
      </c>
      <c r="AI166" s="22">
        <f t="shared" si="4"/>
        <v>2149783</v>
      </c>
      <c r="AJ166" s="36"/>
      <c r="AK166" s="36"/>
      <c r="AL166" s="36"/>
    </row>
    <row r="167" spans="1:38" ht="15.75" customHeight="1">
      <c r="A167" s="6">
        <f t="shared" si="5"/>
        <v>164</v>
      </c>
      <c r="B167" s="32">
        <v>9606</v>
      </c>
      <c r="C167" s="45" t="s">
        <v>201</v>
      </c>
      <c r="D167" s="10"/>
      <c r="E167" s="24">
        <v>422346</v>
      </c>
      <c r="F167" s="24"/>
      <c r="G167" s="24">
        <v>34398</v>
      </c>
      <c r="H167" s="24">
        <v>26280</v>
      </c>
      <c r="I167" s="24"/>
      <c r="J167" s="24">
        <v>1000</v>
      </c>
      <c r="K167" s="24">
        <v>47608</v>
      </c>
      <c r="L167" s="24">
        <v>4611</v>
      </c>
      <c r="M167" s="24"/>
      <c r="N167" s="24">
        <v>108</v>
      </c>
      <c r="O167" s="47">
        <f t="shared" si="0"/>
        <v>536351</v>
      </c>
      <c r="P167" s="48"/>
      <c r="Q167" s="24">
        <v>135048</v>
      </c>
      <c r="R167" s="24">
        <v>31200</v>
      </c>
      <c r="S167" s="24">
        <v>59868</v>
      </c>
      <c r="T167" s="24">
        <v>90564</v>
      </c>
      <c r="U167" s="24">
        <v>41141</v>
      </c>
      <c r="V167" s="24">
        <v>39952</v>
      </c>
      <c r="W167" s="24">
        <v>72323</v>
      </c>
      <c r="X167" s="24"/>
      <c r="Y167" s="24">
        <v>4696</v>
      </c>
      <c r="Z167" s="47">
        <f t="shared" si="1"/>
        <v>474792</v>
      </c>
      <c r="AA167" s="30">
        <f t="shared" si="2"/>
        <v>61559</v>
      </c>
      <c r="AB167" s="23"/>
      <c r="AC167" s="24">
        <v>3045000</v>
      </c>
      <c r="AD167" s="24"/>
      <c r="AE167" s="24">
        <v>151030</v>
      </c>
      <c r="AF167" s="24">
        <v>4600</v>
      </c>
      <c r="AG167" s="22">
        <f t="shared" si="3"/>
        <v>3200630</v>
      </c>
      <c r="AH167" s="24">
        <v>61078</v>
      </c>
      <c r="AI167" s="22">
        <f t="shared" si="4"/>
        <v>3139552</v>
      </c>
      <c r="AJ167" s="36"/>
      <c r="AK167" s="36"/>
      <c r="AL167" s="36"/>
    </row>
    <row r="168" spans="1:38" ht="15.75" customHeight="1">
      <c r="A168" s="6">
        <f t="shared" si="5"/>
        <v>165</v>
      </c>
      <c r="B168" s="32">
        <v>9606</v>
      </c>
      <c r="C168" s="45" t="s">
        <v>202</v>
      </c>
      <c r="D168" s="10"/>
      <c r="E168" s="24">
        <v>80910</v>
      </c>
      <c r="F168" s="24"/>
      <c r="G168" s="24">
        <v>60</v>
      </c>
      <c r="H168" s="24"/>
      <c r="I168" s="24"/>
      <c r="J168" s="24"/>
      <c r="K168" s="24">
        <v>6251</v>
      </c>
      <c r="L168" s="24">
        <v>35</v>
      </c>
      <c r="M168" s="24">
        <v>1255</v>
      </c>
      <c r="N168" s="24"/>
      <c r="O168" s="47">
        <f t="shared" si="0"/>
        <v>88511</v>
      </c>
      <c r="P168" s="48"/>
      <c r="Q168" s="24">
        <v>60790</v>
      </c>
      <c r="R168" s="24"/>
      <c r="S168" s="24">
        <v>444</v>
      </c>
      <c r="T168" s="24">
        <v>16912</v>
      </c>
      <c r="U168" s="24">
        <v>7341</v>
      </c>
      <c r="V168" s="24">
        <v>6982</v>
      </c>
      <c r="W168" s="24">
        <v>558</v>
      </c>
      <c r="X168" s="24"/>
      <c r="Y168" s="24"/>
      <c r="Z168" s="47">
        <f t="shared" si="1"/>
        <v>93027</v>
      </c>
      <c r="AA168" s="30">
        <f t="shared" si="2"/>
        <v>-4516</v>
      </c>
      <c r="AB168" s="23"/>
      <c r="AC168" s="24">
        <v>850000</v>
      </c>
      <c r="AD168" s="24"/>
      <c r="AE168" s="24">
        <v>15027</v>
      </c>
      <c r="AF168" s="24">
        <v>172</v>
      </c>
      <c r="AG168" s="22">
        <f t="shared" si="3"/>
        <v>865199</v>
      </c>
      <c r="AH168" s="24">
        <v>2789</v>
      </c>
      <c r="AI168" s="22">
        <f t="shared" si="4"/>
        <v>862410</v>
      </c>
      <c r="AJ168" s="36"/>
      <c r="AK168" s="36"/>
      <c r="AL168" s="36"/>
    </row>
    <row r="169" spans="1:38" ht="15.75" customHeight="1">
      <c r="A169" s="6">
        <f t="shared" si="5"/>
        <v>166</v>
      </c>
      <c r="B169" s="6">
        <v>9615</v>
      </c>
      <c r="C169" s="45" t="s">
        <v>203</v>
      </c>
      <c r="D169" s="10" t="s">
        <v>38</v>
      </c>
      <c r="E169" s="20">
        <v>80231</v>
      </c>
      <c r="F169" s="20"/>
      <c r="G169" s="20"/>
      <c r="H169" s="20"/>
      <c r="I169" s="20"/>
      <c r="J169" s="20">
        <v>38025</v>
      </c>
      <c r="K169" s="20">
        <v>8218</v>
      </c>
      <c r="L169" s="20"/>
      <c r="M169" s="20">
        <v>19991</v>
      </c>
      <c r="N169" s="20"/>
      <c r="O169" s="47">
        <f t="shared" si="0"/>
        <v>146465</v>
      </c>
      <c r="P169" s="48"/>
      <c r="Q169" s="20">
        <v>59411</v>
      </c>
      <c r="R169" s="20"/>
      <c r="S169" s="20">
        <v>45275</v>
      </c>
      <c r="T169" s="20">
        <v>40638</v>
      </c>
      <c r="U169" s="24">
        <v>2913</v>
      </c>
      <c r="V169" s="20">
        <v>16161</v>
      </c>
      <c r="W169" s="20">
        <v>22400</v>
      </c>
      <c r="X169" s="20"/>
      <c r="Y169" s="20"/>
      <c r="Z169" s="47">
        <f t="shared" si="1"/>
        <v>186798</v>
      </c>
      <c r="AA169" s="30">
        <f t="shared" si="2"/>
        <v>-40333</v>
      </c>
      <c r="AB169" s="23"/>
      <c r="AC169" s="24">
        <v>3990000</v>
      </c>
      <c r="AD169" s="24">
        <v>28454</v>
      </c>
      <c r="AE169" s="24">
        <v>911133</v>
      </c>
      <c r="AF169" s="24"/>
      <c r="AG169" s="22">
        <f t="shared" si="3"/>
        <v>4929587</v>
      </c>
      <c r="AH169" s="24">
        <v>8820</v>
      </c>
      <c r="AI169" s="22">
        <f t="shared" si="4"/>
        <v>4920767</v>
      </c>
      <c r="AJ169" s="36"/>
      <c r="AK169" s="36"/>
      <c r="AL169" s="36"/>
    </row>
    <row r="170" spans="1:38" ht="15.75" customHeight="1">
      <c r="A170" s="6">
        <f t="shared" si="5"/>
        <v>167</v>
      </c>
      <c r="B170" s="6">
        <v>9612</v>
      </c>
      <c r="C170" s="45" t="s">
        <v>204</v>
      </c>
      <c r="D170" s="10" t="s">
        <v>38</v>
      </c>
      <c r="E170" s="20">
        <v>15588</v>
      </c>
      <c r="F170" s="20"/>
      <c r="G170" s="20"/>
      <c r="H170" s="20"/>
      <c r="I170" s="20">
        <v>30078</v>
      </c>
      <c r="J170" s="20"/>
      <c r="K170" s="20">
        <v>8089</v>
      </c>
      <c r="L170" s="20">
        <v>6614</v>
      </c>
      <c r="M170" s="20">
        <v>3477</v>
      </c>
      <c r="N170" s="20"/>
      <c r="O170" s="47">
        <f t="shared" si="0"/>
        <v>63846</v>
      </c>
      <c r="P170" s="48"/>
      <c r="Q170" s="20">
        <v>57323</v>
      </c>
      <c r="R170" s="20"/>
      <c r="S170" s="20"/>
      <c r="T170" s="20">
        <v>7409</v>
      </c>
      <c r="U170" s="24">
        <v>3283</v>
      </c>
      <c r="V170" s="20">
        <v>3684</v>
      </c>
      <c r="W170" s="20"/>
      <c r="X170" s="20"/>
      <c r="Y170" s="20"/>
      <c r="Z170" s="47">
        <f t="shared" si="1"/>
        <v>71699</v>
      </c>
      <c r="AA170" s="30">
        <f t="shared" si="2"/>
        <v>-7853</v>
      </c>
      <c r="AB170" s="23"/>
      <c r="AC170" s="24">
        <v>122100</v>
      </c>
      <c r="AD170" s="24"/>
      <c r="AE170" s="24">
        <v>27633</v>
      </c>
      <c r="AF170" s="24"/>
      <c r="AG170" s="22">
        <f t="shared" si="3"/>
        <v>149733</v>
      </c>
      <c r="AH170" s="24">
        <v>470</v>
      </c>
      <c r="AI170" s="22">
        <f t="shared" si="4"/>
        <v>149263</v>
      </c>
      <c r="AJ170" s="36"/>
      <c r="AK170" s="36"/>
      <c r="AL170" s="36"/>
    </row>
    <row r="171" spans="1:38" ht="15.75" customHeight="1">
      <c r="A171" s="6">
        <f t="shared" si="5"/>
        <v>168</v>
      </c>
      <c r="B171" s="6">
        <v>9907</v>
      </c>
      <c r="C171" s="45" t="s">
        <v>205</v>
      </c>
      <c r="D171" s="10" t="s">
        <v>38</v>
      </c>
      <c r="E171" s="20">
        <v>37517</v>
      </c>
      <c r="F171" s="20"/>
      <c r="G171" s="20"/>
      <c r="H171" s="20"/>
      <c r="I171" s="20">
        <v>1000</v>
      </c>
      <c r="J171" s="20"/>
      <c r="K171" s="20"/>
      <c r="L171" s="20">
        <v>32294</v>
      </c>
      <c r="M171" s="20"/>
      <c r="N171" s="20">
        <v>40</v>
      </c>
      <c r="O171" s="47">
        <f t="shared" si="0"/>
        <v>70851</v>
      </c>
      <c r="P171" s="48"/>
      <c r="Q171" s="20">
        <v>17998</v>
      </c>
      <c r="R171" s="20"/>
      <c r="S171" s="20"/>
      <c r="T171" s="20">
        <v>3620</v>
      </c>
      <c r="U171" s="20">
        <v>2651</v>
      </c>
      <c r="V171" s="20">
        <v>3955</v>
      </c>
      <c r="W171" s="20">
        <v>7557</v>
      </c>
      <c r="X171" s="20"/>
      <c r="Y171" s="20"/>
      <c r="Z171" s="47">
        <f t="shared" si="1"/>
        <v>35781</v>
      </c>
      <c r="AA171" s="30">
        <f t="shared" si="2"/>
        <v>35070</v>
      </c>
      <c r="AB171" s="23"/>
      <c r="AC171" s="24"/>
      <c r="AD171" s="24"/>
      <c r="AE171" s="24">
        <v>678431</v>
      </c>
      <c r="AF171" s="24"/>
      <c r="AG171" s="22">
        <f t="shared" si="3"/>
        <v>678431</v>
      </c>
      <c r="AH171" s="24">
        <v>120</v>
      </c>
      <c r="AI171" s="22">
        <f t="shared" si="4"/>
        <v>678311</v>
      </c>
      <c r="AJ171" s="36"/>
      <c r="AK171" s="36"/>
      <c r="AL171" s="36"/>
    </row>
    <row r="172" spans="1:38" ht="15.75" customHeight="1">
      <c r="A172" s="6">
        <f t="shared" si="5"/>
        <v>169</v>
      </c>
      <c r="B172" s="6">
        <v>9614</v>
      </c>
      <c r="C172" s="45" t="s">
        <v>206</v>
      </c>
      <c r="D172" s="10"/>
      <c r="E172" s="44">
        <v>110041</v>
      </c>
      <c r="F172" s="44">
        <v>8506</v>
      </c>
      <c r="G172" s="44"/>
      <c r="H172" s="44"/>
      <c r="I172" s="44"/>
      <c r="J172" s="44">
        <v>12000</v>
      </c>
      <c r="K172" s="44">
        <v>10475</v>
      </c>
      <c r="L172" s="44">
        <v>8210</v>
      </c>
      <c r="M172" s="44">
        <v>8339</v>
      </c>
      <c r="N172" s="44"/>
      <c r="O172" s="47">
        <f t="shared" si="0"/>
        <v>157571</v>
      </c>
      <c r="P172" s="48"/>
      <c r="Q172" s="24">
        <v>72553</v>
      </c>
      <c r="R172" s="24"/>
      <c r="S172" s="24">
        <v>19213</v>
      </c>
      <c r="T172" s="24">
        <v>31394</v>
      </c>
      <c r="U172" s="24">
        <v>25911</v>
      </c>
      <c r="V172" s="24">
        <v>14348</v>
      </c>
      <c r="W172" s="24">
        <v>5980</v>
      </c>
      <c r="X172" s="24"/>
      <c r="Y172" s="24"/>
      <c r="Z172" s="47">
        <f t="shared" si="1"/>
        <v>169399</v>
      </c>
      <c r="AA172" s="30">
        <f t="shared" si="2"/>
        <v>-11828</v>
      </c>
      <c r="AB172" s="23"/>
      <c r="AC172" s="24">
        <v>1091238</v>
      </c>
      <c r="AD172" s="24">
        <v>35461</v>
      </c>
      <c r="AE172" s="24">
        <v>191841</v>
      </c>
      <c r="AF172" s="24">
        <v>3025</v>
      </c>
      <c r="AG172" s="22">
        <f t="shared" si="3"/>
        <v>1321565</v>
      </c>
      <c r="AH172" s="24">
        <v>4532</v>
      </c>
      <c r="AI172" s="22">
        <f t="shared" si="4"/>
        <v>1317033</v>
      </c>
      <c r="AJ172" s="36"/>
      <c r="AK172" s="36"/>
      <c r="AL172" s="36"/>
    </row>
    <row r="173" spans="1:38" ht="15.75" customHeight="1">
      <c r="A173" s="6">
        <f t="shared" si="5"/>
        <v>170</v>
      </c>
      <c r="B173" s="6">
        <v>9618</v>
      </c>
      <c r="C173" s="45" t="s">
        <v>207</v>
      </c>
      <c r="D173" s="10" t="s">
        <v>38</v>
      </c>
      <c r="E173" s="20">
        <v>86775</v>
      </c>
      <c r="F173" s="20"/>
      <c r="G173" s="20"/>
      <c r="H173" s="20">
        <v>20000</v>
      </c>
      <c r="I173" s="20"/>
      <c r="J173" s="20"/>
      <c r="K173" s="20">
        <v>7806</v>
      </c>
      <c r="L173" s="20">
        <v>3047</v>
      </c>
      <c r="M173" s="20"/>
      <c r="N173" s="20">
        <v>3327</v>
      </c>
      <c r="O173" s="47">
        <f t="shared" si="0"/>
        <v>120955</v>
      </c>
      <c r="P173" s="48"/>
      <c r="Q173" s="20">
        <v>49769</v>
      </c>
      <c r="R173" s="20">
        <v>3052</v>
      </c>
      <c r="S173" s="20"/>
      <c r="T173" s="20">
        <v>19907</v>
      </c>
      <c r="U173" s="24">
        <v>5645</v>
      </c>
      <c r="V173" s="20">
        <v>5892</v>
      </c>
      <c r="W173" s="20"/>
      <c r="X173" s="20"/>
      <c r="Y173" s="20">
        <v>2318</v>
      </c>
      <c r="Z173" s="47">
        <f t="shared" si="1"/>
        <v>86583</v>
      </c>
      <c r="AA173" s="30">
        <f t="shared" si="2"/>
        <v>34372</v>
      </c>
      <c r="AB173" s="23"/>
      <c r="AC173" s="24">
        <v>1854320</v>
      </c>
      <c r="AD173" s="24">
        <v>35354</v>
      </c>
      <c r="AE173" s="24">
        <v>86052</v>
      </c>
      <c r="AF173" s="24"/>
      <c r="AG173" s="22">
        <f t="shared" si="3"/>
        <v>1975726</v>
      </c>
      <c r="AH173" s="24"/>
      <c r="AI173" s="22">
        <f t="shared" si="4"/>
        <v>1975726</v>
      </c>
      <c r="AJ173" s="36"/>
      <c r="AK173" s="36"/>
      <c r="AL173" s="36"/>
    </row>
    <row r="174" spans="1:38" ht="15.75" customHeight="1">
      <c r="A174" s="6">
        <f t="shared" si="5"/>
        <v>171</v>
      </c>
      <c r="B174" s="6">
        <v>9619</v>
      </c>
      <c r="C174" s="45" t="s">
        <v>208</v>
      </c>
      <c r="D174" s="10"/>
      <c r="E174" s="44">
        <v>176314</v>
      </c>
      <c r="F174" s="44"/>
      <c r="G174" s="44">
        <v>531</v>
      </c>
      <c r="H174" s="44"/>
      <c r="I174" s="44"/>
      <c r="J174" s="44"/>
      <c r="K174" s="44">
        <v>23918</v>
      </c>
      <c r="L174" s="44">
        <v>81149</v>
      </c>
      <c r="M174" s="44">
        <v>1608</v>
      </c>
      <c r="N174" s="44"/>
      <c r="O174" s="47">
        <f t="shared" si="0"/>
        <v>283520</v>
      </c>
      <c r="P174" s="48"/>
      <c r="Q174" s="24">
        <v>72569</v>
      </c>
      <c r="R174" s="24">
        <v>3635</v>
      </c>
      <c r="S174" s="24">
        <v>59144</v>
      </c>
      <c r="T174" s="24">
        <v>30113</v>
      </c>
      <c r="U174" s="24">
        <v>22525</v>
      </c>
      <c r="V174" s="24">
        <v>20233</v>
      </c>
      <c r="W174" s="24">
        <v>20398</v>
      </c>
      <c r="X174" s="24"/>
      <c r="Y174" s="24"/>
      <c r="Z174" s="47">
        <f t="shared" si="1"/>
        <v>228617</v>
      </c>
      <c r="AA174" s="30">
        <f t="shared" si="2"/>
        <v>54903</v>
      </c>
      <c r="AB174" s="23"/>
      <c r="AC174" s="24">
        <v>2062705</v>
      </c>
      <c r="AD174" s="24">
        <v>15077</v>
      </c>
      <c r="AE174" s="24">
        <v>1630805</v>
      </c>
      <c r="AF174" s="24">
        <v>19958</v>
      </c>
      <c r="AG174" s="22">
        <f t="shared" si="3"/>
        <v>3728545</v>
      </c>
      <c r="AH174" s="24">
        <v>17872</v>
      </c>
      <c r="AI174" s="22">
        <f t="shared" si="4"/>
        <v>3710673</v>
      </c>
      <c r="AJ174" s="36"/>
      <c r="AK174" s="36"/>
      <c r="AL174" s="36"/>
    </row>
    <row r="175" spans="1:38" ht="15.75" customHeight="1">
      <c r="A175" s="6">
        <f t="shared" si="5"/>
        <v>172</v>
      </c>
      <c r="B175" s="6">
        <v>9616</v>
      </c>
      <c r="C175" s="56" t="s">
        <v>209</v>
      </c>
      <c r="D175" s="10" t="s">
        <v>38</v>
      </c>
      <c r="E175" s="20">
        <v>103788</v>
      </c>
      <c r="F175" s="20"/>
      <c r="G175" s="20"/>
      <c r="H175" s="20">
        <v>91187</v>
      </c>
      <c r="I175" s="20"/>
      <c r="J175" s="20">
        <v>71793</v>
      </c>
      <c r="K175" s="20">
        <v>4354</v>
      </c>
      <c r="L175" s="20"/>
      <c r="M175" s="20">
        <v>7812</v>
      </c>
      <c r="N175" s="20"/>
      <c r="O175" s="47">
        <f t="shared" si="0"/>
        <v>278934</v>
      </c>
      <c r="P175" s="48"/>
      <c r="Q175" s="20">
        <v>51929</v>
      </c>
      <c r="R175" s="20">
        <v>4190</v>
      </c>
      <c r="S175" s="20"/>
      <c r="T175" s="20"/>
      <c r="U175" s="24"/>
      <c r="V175" s="20">
        <v>23409</v>
      </c>
      <c r="W175" s="20">
        <v>19350</v>
      </c>
      <c r="X175" s="20"/>
      <c r="Y175" s="20"/>
      <c r="Z175" s="47">
        <f t="shared" si="1"/>
        <v>98878</v>
      </c>
      <c r="AA175" s="30">
        <f t="shared" si="2"/>
        <v>180056</v>
      </c>
      <c r="AB175" s="23"/>
      <c r="AC175" s="24">
        <v>2905000</v>
      </c>
      <c r="AD175" s="24"/>
      <c r="AE175" s="24">
        <v>151334</v>
      </c>
      <c r="AF175" s="24"/>
      <c r="AG175" s="22">
        <f t="shared" si="3"/>
        <v>3056334</v>
      </c>
      <c r="AH175" s="24"/>
      <c r="AI175" s="22">
        <f t="shared" si="4"/>
        <v>3056334</v>
      </c>
      <c r="AJ175" s="36"/>
      <c r="AK175" s="36"/>
      <c r="AL175" s="36"/>
    </row>
    <row r="176" spans="1:38" ht="15.75" customHeight="1">
      <c r="A176" s="6">
        <f t="shared" si="5"/>
        <v>173</v>
      </c>
      <c r="B176" s="6">
        <v>9620</v>
      </c>
      <c r="C176" s="45" t="s">
        <v>210</v>
      </c>
      <c r="D176" s="10"/>
      <c r="E176" s="44">
        <v>8532</v>
      </c>
      <c r="F176" s="44"/>
      <c r="G176" s="44"/>
      <c r="H176" s="44"/>
      <c r="I176" s="44">
        <v>6000</v>
      </c>
      <c r="J176" s="44"/>
      <c r="K176" s="44">
        <v>6035</v>
      </c>
      <c r="L176" s="44">
        <v>5189</v>
      </c>
      <c r="M176" s="44">
        <v>1808</v>
      </c>
      <c r="N176" s="44">
        <v>259</v>
      </c>
      <c r="O176" s="47">
        <f t="shared" si="0"/>
        <v>27823</v>
      </c>
      <c r="P176" s="48"/>
      <c r="Q176" s="24">
        <v>10777</v>
      </c>
      <c r="R176" s="24"/>
      <c r="S176" s="24">
        <v>662</v>
      </c>
      <c r="T176" s="24">
        <v>7636</v>
      </c>
      <c r="U176" s="24">
        <v>3012</v>
      </c>
      <c r="V176" s="24">
        <v>2138</v>
      </c>
      <c r="W176" s="24">
        <v>7020</v>
      </c>
      <c r="X176" s="24"/>
      <c r="Y176" s="24">
        <v>1363</v>
      </c>
      <c r="Z176" s="47">
        <f t="shared" si="1"/>
        <v>32608</v>
      </c>
      <c r="AA176" s="30">
        <f t="shared" si="2"/>
        <v>-4785</v>
      </c>
      <c r="AB176" s="23"/>
      <c r="AC176" s="24"/>
      <c r="AD176" s="24">
        <v>610</v>
      </c>
      <c r="AE176" s="24">
        <v>105975</v>
      </c>
      <c r="AF176" s="24"/>
      <c r="AG176" s="22">
        <f t="shared" si="3"/>
        <v>106585</v>
      </c>
      <c r="AH176" s="24">
        <v>271</v>
      </c>
      <c r="AI176" s="22">
        <f t="shared" si="4"/>
        <v>106314</v>
      </c>
      <c r="AJ176" s="36" t="s">
        <v>211</v>
      </c>
      <c r="AK176" s="36"/>
      <c r="AL176" s="36"/>
    </row>
    <row r="177" spans="1:38" ht="15.75" customHeight="1">
      <c r="A177" s="6">
        <f t="shared" si="5"/>
        <v>174</v>
      </c>
      <c r="B177" s="6">
        <v>9622</v>
      </c>
      <c r="C177" s="45" t="s">
        <v>212</v>
      </c>
      <c r="D177" s="10"/>
      <c r="E177" s="44">
        <v>20996</v>
      </c>
      <c r="F177" s="44">
        <v>440</v>
      </c>
      <c r="G177" s="44">
        <v>2885</v>
      </c>
      <c r="H177" s="44"/>
      <c r="I177" s="44">
        <v>7000</v>
      </c>
      <c r="J177" s="44">
        <v>1000</v>
      </c>
      <c r="K177" s="44">
        <v>23047</v>
      </c>
      <c r="L177" s="44">
        <v>41771</v>
      </c>
      <c r="M177" s="44">
        <v>1726</v>
      </c>
      <c r="N177" s="44"/>
      <c r="O177" s="47">
        <f t="shared" si="0"/>
        <v>98865</v>
      </c>
      <c r="P177" s="48"/>
      <c r="Q177" s="24"/>
      <c r="R177" s="24"/>
      <c r="S177" s="24">
        <v>44320</v>
      </c>
      <c r="T177" s="24">
        <v>39166</v>
      </c>
      <c r="U177" s="24">
        <v>14286</v>
      </c>
      <c r="V177" s="24">
        <v>6347</v>
      </c>
      <c r="W177" s="24">
        <v>1240</v>
      </c>
      <c r="X177" s="24"/>
      <c r="Y177" s="24">
        <v>8522</v>
      </c>
      <c r="Z177" s="47">
        <f t="shared" si="1"/>
        <v>113881</v>
      </c>
      <c r="AA177" s="30">
        <f t="shared" si="2"/>
        <v>-15016</v>
      </c>
      <c r="AB177" s="23"/>
      <c r="AC177" s="24">
        <v>2000000</v>
      </c>
      <c r="AD177" s="24"/>
      <c r="AE177" s="24">
        <v>825505</v>
      </c>
      <c r="AF177" s="24">
        <v>2946</v>
      </c>
      <c r="AG177" s="22">
        <f t="shared" si="3"/>
        <v>2828451</v>
      </c>
      <c r="AH177" s="24">
        <v>20279</v>
      </c>
      <c r="AI177" s="22">
        <f t="shared" si="4"/>
        <v>2808172</v>
      </c>
      <c r="AJ177" s="36"/>
      <c r="AK177" s="36"/>
      <c r="AL177" s="36"/>
    </row>
    <row r="178" spans="1:38" ht="15.75" customHeight="1">
      <c r="A178" s="6">
        <f t="shared" si="5"/>
        <v>175</v>
      </c>
      <c r="B178" s="6">
        <v>9623</v>
      </c>
      <c r="C178" s="45" t="s">
        <v>213</v>
      </c>
      <c r="D178" s="10"/>
      <c r="E178" s="20">
        <v>75312</v>
      </c>
      <c r="F178" s="20">
        <v>2506</v>
      </c>
      <c r="G178" s="20"/>
      <c r="H178" s="20"/>
      <c r="I178" s="20"/>
      <c r="J178" s="20"/>
      <c r="K178" s="20">
        <v>6506</v>
      </c>
      <c r="L178" s="20">
        <v>5341</v>
      </c>
      <c r="M178" s="20">
        <v>20355</v>
      </c>
      <c r="N178" s="20"/>
      <c r="O178" s="47">
        <f t="shared" si="0"/>
        <v>110020</v>
      </c>
      <c r="P178" s="48"/>
      <c r="Q178" s="20">
        <v>59457</v>
      </c>
      <c r="R178" s="20"/>
      <c r="S178" s="20">
        <v>4380</v>
      </c>
      <c r="T178" s="20">
        <v>20212</v>
      </c>
      <c r="U178" s="24">
        <v>8588</v>
      </c>
      <c r="V178" s="24">
        <v>16194</v>
      </c>
      <c r="W178" s="24">
        <v>3455</v>
      </c>
      <c r="X178" s="24"/>
      <c r="Y178" s="24"/>
      <c r="Z178" s="47">
        <f t="shared" si="1"/>
        <v>112286</v>
      </c>
      <c r="AA178" s="30">
        <f t="shared" si="2"/>
        <v>-2266</v>
      </c>
      <c r="AB178" s="23"/>
      <c r="AC178" s="24">
        <v>1240000</v>
      </c>
      <c r="AD178" s="24"/>
      <c r="AE178" s="24">
        <v>109368</v>
      </c>
      <c r="AF178" s="24">
        <v>1458</v>
      </c>
      <c r="AG178" s="22">
        <f t="shared" si="3"/>
        <v>1350826</v>
      </c>
      <c r="AH178" s="24">
        <v>1665</v>
      </c>
      <c r="AI178" s="22">
        <f t="shared" si="4"/>
        <v>1349161</v>
      </c>
      <c r="AJ178" s="36"/>
      <c r="AK178" s="36"/>
      <c r="AL178" s="36"/>
    </row>
    <row r="179" spans="1:38" s="31" customFormat="1" ht="15.75" customHeight="1">
      <c r="A179" s="6">
        <f t="shared" si="5"/>
        <v>176</v>
      </c>
      <c r="B179" s="32">
        <v>9627</v>
      </c>
      <c r="C179" s="45" t="s">
        <v>214</v>
      </c>
      <c r="D179" s="10"/>
      <c r="E179" s="20">
        <v>38408</v>
      </c>
      <c r="F179" s="20">
        <v>426</v>
      </c>
      <c r="G179" s="20">
        <v>20085</v>
      </c>
      <c r="H179" s="20"/>
      <c r="I179" s="20"/>
      <c r="J179" s="20"/>
      <c r="K179" s="20">
        <v>1040</v>
      </c>
      <c r="L179" s="20">
        <v>26377</v>
      </c>
      <c r="M179" s="20">
        <v>15315</v>
      </c>
      <c r="N179" s="20"/>
      <c r="O179" s="47">
        <f t="shared" si="0"/>
        <v>101651</v>
      </c>
      <c r="P179" s="48"/>
      <c r="Q179" s="20">
        <v>55248</v>
      </c>
      <c r="R179" s="20">
        <v>15600</v>
      </c>
      <c r="S179" s="20">
        <v>432</v>
      </c>
      <c r="T179" s="24">
        <v>6976</v>
      </c>
      <c r="U179" s="20">
        <v>2382</v>
      </c>
      <c r="V179" s="57">
        <v>6852</v>
      </c>
      <c r="W179" s="57">
        <v>14376</v>
      </c>
      <c r="X179" s="57"/>
      <c r="Y179" s="57">
        <v>192</v>
      </c>
      <c r="Z179" s="47">
        <f t="shared" si="1"/>
        <v>102058</v>
      </c>
      <c r="AA179" s="30">
        <f t="shared" si="2"/>
        <v>-407</v>
      </c>
      <c r="AB179" s="23"/>
      <c r="AC179" s="24">
        <v>967797</v>
      </c>
      <c r="AD179" s="24">
        <v>75420</v>
      </c>
      <c r="AE179" s="24">
        <v>284936</v>
      </c>
      <c r="AF179" s="24"/>
      <c r="AG179" s="22">
        <f t="shared" si="3"/>
        <v>1328153</v>
      </c>
      <c r="AH179" s="24"/>
      <c r="AI179" s="22">
        <f t="shared" si="4"/>
        <v>1328153</v>
      </c>
      <c r="AJ179" s="36"/>
      <c r="AK179" s="36"/>
      <c r="AL179" s="36"/>
    </row>
    <row r="180" spans="1:38" s="10" customFormat="1" ht="15.75" customHeight="1">
      <c r="A180" s="6">
        <f t="shared" si="5"/>
        <v>177</v>
      </c>
      <c r="B180" s="6">
        <v>9629</v>
      </c>
      <c r="C180" s="45" t="s">
        <v>215</v>
      </c>
      <c r="E180" s="20">
        <v>92797</v>
      </c>
      <c r="F180" s="20"/>
      <c r="G180" s="20">
        <v>808</v>
      </c>
      <c r="H180" s="20"/>
      <c r="I180" s="20">
        <v>14098</v>
      </c>
      <c r="J180" s="20"/>
      <c r="K180" s="20">
        <v>32670</v>
      </c>
      <c r="L180" s="20">
        <v>14898</v>
      </c>
      <c r="M180" s="20">
        <v>20346</v>
      </c>
      <c r="N180" s="20"/>
      <c r="O180" s="47">
        <f t="shared" si="0"/>
        <v>175617</v>
      </c>
      <c r="P180" s="48"/>
      <c r="Q180" s="20">
        <v>54915</v>
      </c>
      <c r="R180" s="20">
        <v>20800</v>
      </c>
      <c r="S180" s="20">
        <v>41196</v>
      </c>
      <c r="T180" s="20">
        <v>29569</v>
      </c>
      <c r="U180" s="24">
        <v>13858</v>
      </c>
      <c r="V180" s="24">
        <v>11138</v>
      </c>
      <c r="W180" s="24">
        <v>8463</v>
      </c>
      <c r="X180" s="24"/>
      <c r="Y180" s="24"/>
      <c r="Z180" s="47">
        <f t="shared" si="1"/>
        <v>179939</v>
      </c>
      <c r="AA180" s="30">
        <f t="shared" si="2"/>
        <v>-4322</v>
      </c>
      <c r="AB180" s="23"/>
      <c r="AC180" s="24">
        <v>1813411</v>
      </c>
      <c r="AD180" s="24">
        <v>1910</v>
      </c>
      <c r="AE180" s="24">
        <v>309772</v>
      </c>
      <c r="AF180" s="24">
        <v>6339</v>
      </c>
      <c r="AG180" s="22">
        <f t="shared" si="3"/>
        <v>2131432</v>
      </c>
      <c r="AH180" s="24">
        <v>23758</v>
      </c>
      <c r="AI180" s="22">
        <f t="shared" si="4"/>
        <v>2107674</v>
      </c>
      <c r="AJ180" s="36"/>
      <c r="AK180" s="36"/>
      <c r="AL180" s="36"/>
    </row>
    <row r="181" spans="1:38" ht="15.75" customHeight="1">
      <c r="A181" s="6">
        <f t="shared" si="5"/>
        <v>178</v>
      </c>
      <c r="B181" s="6">
        <v>9632</v>
      </c>
      <c r="C181" s="45" t="s">
        <v>216</v>
      </c>
      <c r="D181" s="10" t="s">
        <v>38</v>
      </c>
      <c r="E181" s="20">
        <v>67206</v>
      </c>
      <c r="F181" s="20"/>
      <c r="G181" s="20"/>
      <c r="H181" s="20"/>
      <c r="I181" s="20">
        <v>70000</v>
      </c>
      <c r="J181" s="20"/>
      <c r="K181" s="20">
        <v>14305</v>
      </c>
      <c r="L181" s="20">
        <v>105478</v>
      </c>
      <c r="M181" s="20">
        <v>53895</v>
      </c>
      <c r="N181" s="20"/>
      <c r="O181" s="47">
        <f t="shared" si="0"/>
        <v>310884</v>
      </c>
      <c r="P181" s="48"/>
      <c r="Q181" s="20">
        <v>113654</v>
      </c>
      <c r="R181" s="20"/>
      <c r="S181" s="20">
        <v>56828</v>
      </c>
      <c r="T181" s="20">
        <v>70024</v>
      </c>
      <c r="U181" s="20">
        <v>65491</v>
      </c>
      <c r="V181" s="20">
        <v>10289</v>
      </c>
      <c r="W181" s="20">
        <v>1300</v>
      </c>
      <c r="X181" s="20"/>
      <c r="Y181" s="20"/>
      <c r="Z181" s="47">
        <f t="shared" si="1"/>
        <v>317586</v>
      </c>
      <c r="AA181" s="30">
        <f t="shared" si="2"/>
        <v>-6702</v>
      </c>
      <c r="AB181" s="23"/>
      <c r="AC181" s="24">
        <v>5907372</v>
      </c>
      <c r="AD181" s="24">
        <v>36394</v>
      </c>
      <c r="AE181" s="24">
        <v>2316746</v>
      </c>
      <c r="AF181" s="24">
        <v>19759</v>
      </c>
      <c r="AG181" s="22">
        <f t="shared" si="3"/>
        <v>8280271</v>
      </c>
      <c r="AH181" s="24">
        <v>31923</v>
      </c>
      <c r="AI181" s="22">
        <f t="shared" si="4"/>
        <v>8248348</v>
      </c>
      <c r="AJ181" s="36"/>
      <c r="AK181" s="36"/>
      <c r="AL181" s="36"/>
    </row>
    <row r="182" spans="1:38" ht="15.75" customHeight="1">
      <c r="A182" s="6">
        <f t="shared" si="5"/>
        <v>179</v>
      </c>
      <c r="B182" s="6">
        <v>9633</v>
      </c>
      <c r="C182" s="45" t="s">
        <v>217</v>
      </c>
      <c r="D182" s="10"/>
      <c r="E182" s="44">
        <v>145059</v>
      </c>
      <c r="F182" s="44">
        <v>10512</v>
      </c>
      <c r="G182" s="44">
        <v>10096</v>
      </c>
      <c r="H182" s="44"/>
      <c r="I182" s="44"/>
      <c r="J182" s="44">
        <v>2500</v>
      </c>
      <c r="K182" s="44">
        <v>177614</v>
      </c>
      <c r="L182" s="44">
        <v>983250</v>
      </c>
      <c r="M182" s="44">
        <v>3476</v>
      </c>
      <c r="N182" s="44">
        <v>827</v>
      </c>
      <c r="O182" s="47">
        <f t="shared" si="0"/>
        <v>1333334</v>
      </c>
      <c r="P182" s="48"/>
      <c r="Q182" s="24">
        <v>102666</v>
      </c>
      <c r="R182" s="24">
        <v>52828</v>
      </c>
      <c r="S182" s="24">
        <v>320399</v>
      </c>
      <c r="T182" s="24">
        <v>135605</v>
      </c>
      <c r="U182" s="24">
        <v>216578</v>
      </c>
      <c r="V182" s="24">
        <v>95393</v>
      </c>
      <c r="W182" s="24">
        <v>179009</v>
      </c>
      <c r="X182" s="24">
        <v>21301</v>
      </c>
      <c r="Y182" s="24"/>
      <c r="Z182" s="47">
        <f t="shared" si="1"/>
        <v>1123779</v>
      </c>
      <c r="AA182" s="30">
        <f t="shared" si="2"/>
        <v>209555</v>
      </c>
      <c r="AB182" s="23"/>
      <c r="AC182" s="24">
        <v>7814170</v>
      </c>
      <c r="AD182" s="24">
        <v>62437</v>
      </c>
      <c r="AE182" s="24">
        <v>16224245</v>
      </c>
      <c r="AF182" s="24">
        <v>118619</v>
      </c>
      <c r="AG182" s="22">
        <f t="shared" si="3"/>
        <v>24219471</v>
      </c>
      <c r="AH182" s="24">
        <v>130720</v>
      </c>
      <c r="AI182" s="22">
        <f t="shared" si="4"/>
        <v>24088751</v>
      </c>
      <c r="AJ182" s="36"/>
      <c r="AK182" s="36"/>
      <c r="AL182" s="36"/>
    </row>
    <row r="183" spans="1:38" ht="15.75" customHeight="1">
      <c r="A183" s="6">
        <f t="shared" si="5"/>
        <v>180</v>
      </c>
      <c r="B183" s="6">
        <v>15864</v>
      </c>
      <c r="C183" s="45" t="s">
        <v>218</v>
      </c>
      <c r="D183" s="10" t="s">
        <v>38</v>
      </c>
      <c r="E183" s="44">
        <v>87365</v>
      </c>
      <c r="F183" s="44"/>
      <c r="G183" s="44"/>
      <c r="H183" s="44"/>
      <c r="I183" s="44"/>
      <c r="J183" s="44"/>
      <c r="K183" s="44">
        <v>3818</v>
      </c>
      <c r="L183" s="44"/>
      <c r="M183" s="44"/>
      <c r="N183" s="44">
        <v>3378</v>
      </c>
      <c r="O183" s="47">
        <f t="shared" si="0"/>
        <v>94561</v>
      </c>
      <c r="P183" s="48"/>
      <c r="Q183" s="24">
        <v>48660</v>
      </c>
      <c r="R183" s="24"/>
      <c r="S183" s="24">
        <v>11260</v>
      </c>
      <c r="T183" s="24">
        <v>8612</v>
      </c>
      <c r="U183" s="24">
        <v>430</v>
      </c>
      <c r="V183" s="24">
        <v>1605</v>
      </c>
      <c r="W183" s="24">
        <v>12064</v>
      </c>
      <c r="X183" s="24"/>
      <c r="Y183" s="24">
        <v>17591</v>
      </c>
      <c r="Z183" s="47">
        <f t="shared" si="1"/>
        <v>100222</v>
      </c>
      <c r="AA183" s="30">
        <f t="shared" si="2"/>
        <v>-5661</v>
      </c>
      <c r="AB183" s="23"/>
      <c r="AC183" s="24">
        <v>1130000</v>
      </c>
      <c r="AD183" s="24">
        <v>50000</v>
      </c>
      <c r="AE183" s="24">
        <v>5433</v>
      </c>
      <c r="AF183" s="24"/>
      <c r="AG183" s="22">
        <f t="shared" si="3"/>
        <v>1185433</v>
      </c>
      <c r="AH183" s="24"/>
      <c r="AI183" s="22">
        <f t="shared" si="4"/>
        <v>1185433</v>
      </c>
      <c r="AJ183" s="36"/>
      <c r="AK183" s="36"/>
      <c r="AL183" s="36"/>
    </row>
    <row r="184" spans="1:38" s="31" customFormat="1" ht="15.75" customHeight="1">
      <c r="A184" s="6">
        <f t="shared" si="5"/>
        <v>181</v>
      </c>
      <c r="B184" s="32">
        <v>9638</v>
      </c>
      <c r="C184" s="45" t="s">
        <v>219</v>
      </c>
      <c r="D184" s="43"/>
      <c r="E184" s="20">
        <v>74770</v>
      </c>
      <c r="F184" s="20">
        <v>1056</v>
      </c>
      <c r="G184" s="20">
        <v>3361</v>
      </c>
      <c r="H184" s="20">
        <v>6160</v>
      </c>
      <c r="I184" s="20"/>
      <c r="J184" s="20">
        <v>400</v>
      </c>
      <c r="K184" s="20">
        <v>8422</v>
      </c>
      <c r="L184" s="20">
        <v>18559</v>
      </c>
      <c r="M184" s="20">
        <v>13690</v>
      </c>
      <c r="N184" s="20"/>
      <c r="O184" s="47">
        <f t="shared" si="0"/>
        <v>126418</v>
      </c>
      <c r="P184" s="58"/>
      <c r="Q184" s="20">
        <v>56131</v>
      </c>
      <c r="R184" s="20">
        <v>9360</v>
      </c>
      <c r="S184" s="20">
        <v>14322</v>
      </c>
      <c r="T184" s="20">
        <v>31113</v>
      </c>
      <c r="U184" s="24">
        <v>7782</v>
      </c>
      <c r="V184" s="20">
        <v>14282</v>
      </c>
      <c r="W184" s="20">
        <v>6624</v>
      </c>
      <c r="X184" s="20"/>
      <c r="Y184" s="20"/>
      <c r="Z184" s="47">
        <f t="shared" si="1"/>
        <v>139614</v>
      </c>
      <c r="AA184" s="47">
        <f t="shared" si="2"/>
        <v>-13196</v>
      </c>
      <c r="AB184" s="23"/>
      <c r="AC184" s="24">
        <v>1650000</v>
      </c>
      <c r="AD184" s="24">
        <v>567515</v>
      </c>
      <c r="AE184" s="24">
        <v>372869</v>
      </c>
      <c r="AF184" s="24"/>
      <c r="AG184" s="47">
        <f t="shared" si="3"/>
        <v>2590384</v>
      </c>
      <c r="AH184" s="24">
        <v>53791</v>
      </c>
      <c r="AI184" s="47">
        <f t="shared" si="4"/>
        <v>2536593</v>
      </c>
      <c r="AJ184" s="36"/>
      <c r="AK184" s="36"/>
      <c r="AL184" s="36"/>
    </row>
    <row r="185" spans="1:38" ht="15.75" customHeight="1">
      <c r="A185" s="6">
        <f t="shared" si="5"/>
        <v>182</v>
      </c>
      <c r="B185" s="32">
        <v>9639</v>
      </c>
      <c r="C185" s="45" t="s">
        <v>220</v>
      </c>
      <c r="D185" s="43"/>
      <c r="E185" s="44">
        <v>108529</v>
      </c>
      <c r="F185" s="44">
        <v>1275</v>
      </c>
      <c r="G185" s="44">
        <v>16931</v>
      </c>
      <c r="H185" s="44"/>
      <c r="I185" s="44"/>
      <c r="J185" s="44">
        <v>4400</v>
      </c>
      <c r="K185" s="44">
        <v>11539</v>
      </c>
      <c r="L185" s="44">
        <v>3865</v>
      </c>
      <c r="M185" s="44">
        <v>6768</v>
      </c>
      <c r="N185" s="44">
        <v>2523</v>
      </c>
      <c r="O185" s="47">
        <f t="shared" si="0"/>
        <v>155830</v>
      </c>
      <c r="P185" s="58"/>
      <c r="Q185" s="24">
        <v>50213</v>
      </c>
      <c r="R185" s="24">
        <v>4334</v>
      </c>
      <c r="S185" s="24">
        <v>23779</v>
      </c>
      <c r="T185" s="24">
        <v>28022</v>
      </c>
      <c r="U185" s="24">
        <v>8305</v>
      </c>
      <c r="V185" s="24">
        <v>11379</v>
      </c>
      <c r="W185" s="24">
        <v>10084</v>
      </c>
      <c r="X185" s="24"/>
      <c r="Y185" s="24">
        <v>7828</v>
      </c>
      <c r="Z185" s="47">
        <f t="shared" si="1"/>
        <v>143944</v>
      </c>
      <c r="AA185" s="47">
        <f t="shared" si="2"/>
        <v>11886</v>
      </c>
      <c r="AB185" s="23"/>
      <c r="AC185" s="24">
        <v>1845000</v>
      </c>
      <c r="AD185" s="24"/>
      <c r="AE185" s="24">
        <v>90665</v>
      </c>
      <c r="AF185" s="24"/>
      <c r="AG185" s="47">
        <f t="shared" si="3"/>
        <v>1935665</v>
      </c>
      <c r="AH185" s="24">
        <v>1073</v>
      </c>
      <c r="AI185" s="47">
        <f t="shared" si="4"/>
        <v>1934592</v>
      </c>
      <c r="AJ185" s="36"/>
      <c r="AK185" s="36"/>
      <c r="AL185" s="36"/>
    </row>
    <row r="186" spans="1:38" ht="15.75" customHeight="1">
      <c r="A186" s="6">
        <f t="shared" si="5"/>
        <v>183</v>
      </c>
      <c r="B186" s="32">
        <v>9640</v>
      </c>
      <c r="C186" s="45" t="s">
        <v>221</v>
      </c>
      <c r="D186" s="43"/>
      <c r="E186" s="44">
        <v>17221</v>
      </c>
      <c r="F186" s="44">
        <v>543</v>
      </c>
      <c r="G186" s="44"/>
      <c r="H186" s="44"/>
      <c r="I186" s="44"/>
      <c r="J186" s="44"/>
      <c r="K186" s="44">
        <v>109701</v>
      </c>
      <c r="L186" s="44">
        <v>96401</v>
      </c>
      <c r="M186" s="44"/>
      <c r="N186" s="44"/>
      <c r="O186" s="47">
        <f t="shared" si="0"/>
        <v>223866</v>
      </c>
      <c r="P186" s="58"/>
      <c r="Q186" s="24">
        <v>48557</v>
      </c>
      <c r="R186" s="24">
        <v>3729</v>
      </c>
      <c r="S186" s="24">
        <v>26444</v>
      </c>
      <c r="T186" s="24">
        <v>8197</v>
      </c>
      <c r="U186" s="24">
        <v>25694</v>
      </c>
      <c r="V186" s="24">
        <v>16431</v>
      </c>
      <c r="W186" s="24">
        <v>30570</v>
      </c>
      <c r="X186" s="24"/>
      <c r="Y186" s="24"/>
      <c r="Z186" s="47">
        <f t="shared" si="1"/>
        <v>159622</v>
      </c>
      <c r="AA186" s="47">
        <f t="shared" si="2"/>
        <v>64244</v>
      </c>
      <c r="AB186" s="23"/>
      <c r="AC186" s="24">
        <v>4794000</v>
      </c>
      <c r="AD186" s="24">
        <v>412000</v>
      </c>
      <c r="AE186" s="24">
        <v>1923633</v>
      </c>
      <c r="AF186" s="24">
        <v>2262</v>
      </c>
      <c r="AG186" s="47">
        <f t="shared" si="3"/>
        <v>7131895</v>
      </c>
      <c r="AH186" s="24"/>
      <c r="AI186" s="47">
        <f t="shared" si="4"/>
        <v>7131895</v>
      </c>
      <c r="AJ186" s="36"/>
      <c r="AK186" s="36"/>
      <c r="AL186" s="36"/>
    </row>
    <row r="187" spans="1:38" ht="15.75" customHeight="1">
      <c r="A187" s="6">
        <f t="shared" si="5"/>
        <v>184</v>
      </c>
      <c r="B187" s="32">
        <v>9643</v>
      </c>
      <c r="C187" s="45" t="s">
        <v>222</v>
      </c>
      <c r="D187" s="43"/>
      <c r="E187" s="59">
        <v>28462</v>
      </c>
      <c r="F187" s="59"/>
      <c r="G187" s="59"/>
      <c r="H187" s="59"/>
      <c r="I187" s="59"/>
      <c r="J187" s="59">
        <v>200</v>
      </c>
      <c r="K187" s="59">
        <v>29040</v>
      </c>
      <c r="L187" s="59">
        <v>16</v>
      </c>
      <c r="M187" s="59"/>
      <c r="N187" s="59">
        <v>165</v>
      </c>
      <c r="O187" s="47">
        <f t="shared" si="0"/>
        <v>57883</v>
      </c>
      <c r="P187" s="58"/>
      <c r="Q187" s="59">
        <v>11407</v>
      </c>
      <c r="R187" s="59"/>
      <c r="S187" s="59">
        <v>3000</v>
      </c>
      <c r="T187" s="59">
        <v>21746</v>
      </c>
      <c r="U187" s="20">
        <v>2322</v>
      </c>
      <c r="V187" s="59">
        <v>2744</v>
      </c>
      <c r="W187" s="59">
        <v>2000</v>
      </c>
      <c r="X187" s="59"/>
      <c r="Y187" s="59">
        <v>18</v>
      </c>
      <c r="Z187" s="47">
        <f t="shared" si="1"/>
        <v>43237</v>
      </c>
      <c r="AA187" s="47">
        <f t="shared" si="2"/>
        <v>14646</v>
      </c>
      <c r="AB187" s="23"/>
      <c r="AC187" s="24">
        <v>1275000</v>
      </c>
      <c r="AD187" s="24"/>
      <c r="AE187" s="24">
        <v>20219</v>
      </c>
      <c r="AF187" s="24">
        <v>623</v>
      </c>
      <c r="AG187" s="47">
        <f t="shared" si="3"/>
        <v>1295842</v>
      </c>
      <c r="AH187" s="24"/>
      <c r="AI187" s="47">
        <f t="shared" si="4"/>
        <v>1295842</v>
      </c>
      <c r="AJ187" s="36"/>
      <c r="AK187" s="36"/>
      <c r="AL187" s="36"/>
    </row>
    <row r="188" spans="1:38" ht="15.75" customHeight="1">
      <c r="A188" s="6">
        <f t="shared" si="5"/>
        <v>185</v>
      </c>
      <c r="B188" s="32">
        <v>9645</v>
      </c>
      <c r="C188" s="45" t="s">
        <v>223</v>
      </c>
      <c r="D188" s="43"/>
      <c r="E188" s="44">
        <v>47798</v>
      </c>
      <c r="F188" s="44">
        <v>255</v>
      </c>
      <c r="G188" s="44">
        <v>947</v>
      </c>
      <c r="H188" s="44"/>
      <c r="I188" s="44"/>
      <c r="J188" s="44"/>
      <c r="K188" s="44">
        <v>4301</v>
      </c>
      <c r="L188" s="44">
        <v>21120</v>
      </c>
      <c r="M188" s="44">
        <v>13812</v>
      </c>
      <c r="N188" s="44"/>
      <c r="O188" s="47">
        <f t="shared" si="0"/>
        <v>88233</v>
      </c>
      <c r="P188" s="58"/>
      <c r="Q188" s="24">
        <v>53082</v>
      </c>
      <c r="R188" s="24">
        <v>18200</v>
      </c>
      <c r="S188" s="24"/>
      <c r="T188" s="24">
        <v>10761</v>
      </c>
      <c r="U188" s="24">
        <v>4264</v>
      </c>
      <c r="V188" s="24">
        <v>7123</v>
      </c>
      <c r="W188" s="24">
        <v>2187</v>
      </c>
      <c r="X188" s="24"/>
      <c r="Y188" s="24">
        <v>480</v>
      </c>
      <c r="Z188" s="47">
        <f t="shared" si="1"/>
        <v>96097</v>
      </c>
      <c r="AA188" s="47">
        <f t="shared" si="2"/>
        <v>-7864</v>
      </c>
      <c r="AB188" s="23"/>
      <c r="AC188" s="24">
        <v>945000</v>
      </c>
      <c r="AD188" s="24">
        <v>109910</v>
      </c>
      <c r="AE188" s="24">
        <v>431525</v>
      </c>
      <c r="AF188" s="24">
        <v>118</v>
      </c>
      <c r="AG188" s="47">
        <f t="shared" si="3"/>
        <v>1486553</v>
      </c>
      <c r="AH188" s="24">
        <v>3234</v>
      </c>
      <c r="AI188" s="47">
        <f t="shared" si="4"/>
        <v>1483319</v>
      </c>
      <c r="AJ188" s="36"/>
      <c r="AK188" s="36"/>
      <c r="AL188" s="36"/>
    </row>
    <row r="189" spans="1:38" ht="15.75" customHeight="1">
      <c r="A189" s="6">
        <f t="shared" si="5"/>
        <v>186</v>
      </c>
      <c r="B189" s="32">
        <v>9646</v>
      </c>
      <c r="C189" s="45" t="s">
        <v>224</v>
      </c>
      <c r="D189" s="43"/>
      <c r="E189" s="44">
        <v>43831</v>
      </c>
      <c r="F189" s="44">
        <v>344</v>
      </c>
      <c r="G189" s="44">
        <v>718</v>
      </c>
      <c r="H189" s="44"/>
      <c r="I189" s="44">
        <v>70</v>
      </c>
      <c r="J189" s="44"/>
      <c r="K189" s="44">
        <v>2146</v>
      </c>
      <c r="L189" s="44">
        <v>4013</v>
      </c>
      <c r="M189" s="44">
        <v>9697</v>
      </c>
      <c r="N189" s="44">
        <v>10495</v>
      </c>
      <c r="O189" s="47">
        <f t="shared" si="0"/>
        <v>71314</v>
      </c>
      <c r="P189" s="58"/>
      <c r="Q189" s="24">
        <v>37922</v>
      </c>
      <c r="R189" s="24">
        <v>14238</v>
      </c>
      <c r="S189" s="24">
        <v>1812</v>
      </c>
      <c r="T189" s="24">
        <v>18220</v>
      </c>
      <c r="U189" s="24">
        <v>3065</v>
      </c>
      <c r="V189" s="24">
        <v>10369</v>
      </c>
      <c r="W189" s="24">
        <v>1650</v>
      </c>
      <c r="X189" s="24"/>
      <c r="Y189" s="24">
        <v>345</v>
      </c>
      <c r="Z189" s="47">
        <f t="shared" si="1"/>
        <v>87621</v>
      </c>
      <c r="AA189" s="47">
        <f t="shared" si="2"/>
        <v>-16307</v>
      </c>
      <c r="AB189" s="23"/>
      <c r="AC189" s="24"/>
      <c r="AD189" s="24">
        <v>87126</v>
      </c>
      <c r="AE189" s="24">
        <v>122829</v>
      </c>
      <c r="AF189" s="24">
        <v>561</v>
      </c>
      <c r="AG189" s="47">
        <f t="shared" si="3"/>
        <v>210516</v>
      </c>
      <c r="AH189" s="24">
        <v>4257</v>
      </c>
      <c r="AI189" s="47">
        <f t="shared" si="4"/>
        <v>206259</v>
      </c>
      <c r="AJ189" s="36"/>
      <c r="AK189" s="36"/>
      <c r="AL189" s="36"/>
    </row>
    <row r="190" spans="1:38" ht="15.75" customHeight="1">
      <c r="A190" s="6">
        <f t="shared" si="5"/>
        <v>187</v>
      </c>
      <c r="B190" s="32">
        <v>9647</v>
      </c>
      <c r="C190" s="45" t="s">
        <v>225</v>
      </c>
      <c r="D190" s="43"/>
      <c r="E190" s="44">
        <v>35602</v>
      </c>
      <c r="F190" s="44"/>
      <c r="G190" s="44"/>
      <c r="H190" s="44"/>
      <c r="I190" s="44">
        <v>450</v>
      </c>
      <c r="J190" s="44"/>
      <c r="K190" s="44">
        <v>6408</v>
      </c>
      <c r="L190" s="44">
        <v>35759</v>
      </c>
      <c r="M190" s="44"/>
      <c r="N190" s="44">
        <v>735</v>
      </c>
      <c r="O190" s="47">
        <f t="shared" si="0"/>
        <v>78954</v>
      </c>
      <c r="P190" s="58"/>
      <c r="Q190" s="24">
        <v>47302</v>
      </c>
      <c r="R190" s="24"/>
      <c r="S190" s="24">
        <v>8016</v>
      </c>
      <c r="T190" s="24">
        <v>7044</v>
      </c>
      <c r="U190" s="24">
        <v>6235</v>
      </c>
      <c r="V190" s="24">
        <v>7883</v>
      </c>
      <c r="W190" s="24"/>
      <c r="X190" s="24"/>
      <c r="Y190" s="24"/>
      <c r="Z190" s="47">
        <f t="shared" si="1"/>
        <v>76480</v>
      </c>
      <c r="AA190" s="47">
        <f t="shared" si="2"/>
        <v>2474</v>
      </c>
      <c r="AB190" s="23"/>
      <c r="AC190" s="24">
        <v>1622000</v>
      </c>
      <c r="AD190" s="24">
        <v>60000</v>
      </c>
      <c r="AE190" s="24">
        <v>727190</v>
      </c>
      <c r="AF190" s="24">
        <v>1552</v>
      </c>
      <c r="AG190" s="47">
        <f t="shared" si="3"/>
        <v>2410742</v>
      </c>
      <c r="AH190" s="24"/>
      <c r="AI190" s="47">
        <f t="shared" si="4"/>
        <v>2410742</v>
      </c>
      <c r="AJ190" s="36"/>
      <c r="AK190" s="36"/>
      <c r="AL190" s="36"/>
    </row>
    <row r="191" spans="1:38" ht="15.75" customHeight="1">
      <c r="A191" s="6">
        <f t="shared" si="5"/>
        <v>188</v>
      </c>
      <c r="B191" s="32">
        <v>9648</v>
      </c>
      <c r="C191" s="45" t="s">
        <v>226</v>
      </c>
      <c r="D191" s="43"/>
      <c r="E191" s="44">
        <v>26161</v>
      </c>
      <c r="F191" s="44"/>
      <c r="G191" s="44"/>
      <c r="H191" s="44"/>
      <c r="I191" s="44"/>
      <c r="J191" s="44"/>
      <c r="K191" s="44">
        <v>13250</v>
      </c>
      <c r="L191" s="44">
        <v>3380</v>
      </c>
      <c r="M191" s="44">
        <v>587</v>
      </c>
      <c r="N191" s="44">
        <v>3566</v>
      </c>
      <c r="O191" s="47">
        <f t="shared" si="0"/>
        <v>46944</v>
      </c>
      <c r="P191" s="58"/>
      <c r="Q191" s="24">
        <v>22974</v>
      </c>
      <c r="R191" s="24"/>
      <c r="S191" s="24">
        <v>900</v>
      </c>
      <c r="T191" s="24">
        <v>10161</v>
      </c>
      <c r="U191" s="24">
        <v>499</v>
      </c>
      <c r="V191" s="24">
        <v>3499</v>
      </c>
      <c r="W191" s="24"/>
      <c r="X191" s="24"/>
      <c r="Y191" s="24">
        <v>10320</v>
      </c>
      <c r="Z191" s="47">
        <f t="shared" si="1"/>
        <v>48353</v>
      </c>
      <c r="AA191" s="47">
        <f t="shared" si="2"/>
        <v>-1409</v>
      </c>
      <c r="AB191" s="23"/>
      <c r="AC191" s="24">
        <v>877187</v>
      </c>
      <c r="AD191" s="24"/>
      <c r="AE191" s="24">
        <v>77580</v>
      </c>
      <c r="AF191" s="24"/>
      <c r="AG191" s="47">
        <f t="shared" si="3"/>
        <v>954767</v>
      </c>
      <c r="AH191" s="24"/>
      <c r="AI191" s="47">
        <f t="shared" si="4"/>
        <v>954767</v>
      </c>
      <c r="AJ191" s="36"/>
      <c r="AK191" s="36"/>
      <c r="AL191" s="36"/>
    </row>
    <row r="192" spans="1:38" s="10" customFormat="1" ht="15.75" customHeight="1">
      <c r="A192" s="6">
        <f t="shared" si="5"/>
        <v>189</v>
      </c>
      <c r="B192" s="6">
        <v>9659</v>
      </c>
      <c r="C192" s="28" t="s">
        <v>227</v>
      </c>
      <c r="D192" s="19"/>
      <c r="E192" s="20">
        <v>16417</v>
      </c>
      <c r="F192" s="20"/>
      <c r="G192" s="20">
        <v>5421</v>
      </c>
      <c r="H192" s="20">
        <v>1290</v>
      </c>
      <c r="I192" s="20">
        <v>853</v>
      </c>
      <c r="J192" s="20"/>
      <c r="K192" s="20">
        <v>17965</v>
      </c>
      <c r="L192" s="20">
        <v>2419</v>
      </c>
      <c r="M192" s="20">
        <v>14062</v>
      </c>
      <c r="N192" s="20">
        <v>448</v>
      </c>
      <c r="O192" s="27">
        <f t="shared" si="0"/>
        <v>58875</v>
      </c>
      <c r="P192" s="29"/>
      <c r="Q192" s="20">
        <v>1155</v>
      </c>
      <c r="R192" s="20"/>
      <c r="S192" s="20">
        <v>116</v>
      </c>
      <c r="T192" s="20">
        <v>22830</v>
      </c>
      <c r="U192" s="24">
        <v>2915</v>
      </c>
      <c r="V192" s="20">
        <v>438</v>
      </c>
      <c r="W192" s="20">
        <v>5420</v>
      </c>
      <c r="X192" s="20"/>
      <c r="Y192" s="20"/>
      <c r="Z192" s="27">
        <f t="shared" si="1"/>
        <v>32874</v>
      </c>
      <c r="AA192" s="30">
        <f t="shared" si="2"/>
        <v>26001</v>
      </c>
      <c r="AB192" s="23"/>
      <c r="AC192" s="24">
        <v>971500</v>
      </c>
      <c r="AD192" s="24"/>
      <c r="AE192" s="24">
        <v>103645</v>
      </c>
      <c r="AF192" s="24"/>
      <c r="AG192" s="22">
        <f t="shared" si="3"/>
        <v>1075145</v>
      </c>
      <c r="AH192" s="24"/>
      <c r="AI192" s="22">
        <f t="shared" si="4"/>
        <v>1075145</v>
      </c>
      <c r="AJ192" s="36"/>
      <c r="AK192" s="36"/>
      <c r="AL192" s="36"/>
    </row>
    <row r="193" spans="1:38" ht="15.75" customHeight="1">
      <c r="A193" s="6">
        <f t="shared" si="5"/>
        <v>190</v>
      </c>
      <c r="B193" s="6">
        <v>9695</v>
      </c>
      <c r="C193" s="28" t="s">
        <v>228</v>
      </c>
      <c r="D193" s="19"/>
      <c r="E193" s="44">
        <v>151714</v>
      </c>
      <c r="F193" s="44">
        <v>1473</v>
      </c>
      <c r="G193" s="44"/>
      <c r="H193" s="44"/>
      <c r="I193" s="44"/>
      <c r="J193" s="44">
        <v>6500</v>
      </c>
      <c r="K193" s="44">
        <v>72481</v>
      </c>
      <c r="L193" s="44">
        <v>6253</v>
      </c>
      <c r="M193" s="44">
        <v>24976</v>
      </c>
      <c r="N193" s="44">
        <v>396</v>
      </c>
      <c r="O193" s="27">
        <f t="shared" si="0"/>
        <v>263793</v>
      </c>
      <c r="P193" s="29"/>
      <c r="Q193" s="24">
        <v>122796</v>
      </c>
      <c r="R193" s="24">
        <v>10183</v>
      </c>
      <c r="S193" s="24">
        <v>28779</v>
      </c>
      <c r="T193" s="24">
        <v>41342</v>
      </c>
      <c r="U193" s="24">
        <v>8286</v>
      </c>
      <c r="V193" s="24">
        <v>28325</v>
      </c>
      <c r="W193" s="24">
        <v>8973</v>
      </c>
      <c r="X193" s="24"/>
      <c r="Y193" s="24"/>
      <c r="Z193" s="27">
        <f t="shared" si="1"/>
        <v>248684</v>
      </c>
      <c r="AA193" s="30">
        <f t="shared" si="2"/>
        <v>15109</v>
      </c>
      <c r="AB193" s="23"/>
      <c r="AC193" s="24">
        <v>3682000</v>
      </c>
      <c r="AD193" s="24">
        <v>500000</v>
      </c>
      <c r="AE193" s="24">
        <v>203168</v>
      </c>
      <c r="AF193" s="24"/>
      <c r="AG193" s="22">
        <f t="shared" si="3"/>
        <v>4385168</v>
      </c>
      <c r="AH193" s="24">
        <v>37136</v>
      </c>
      <c r="AI193" s="22">
        <f t="shared" si="4"/>
        <v>4348032</v>
      </c>
      <c r="AJ193" s="36"/>
      <c r="AK193" s="36"/>
      <c r="AL193" s="36"/>
    </row>
    <row r="194" spans="1:38" ht="15.75" customHeight="1">
      <c r="A194" s="6">
        <f t="shared" si="5"/>
        <v>191</v>
      </c>
      <c r="B194" s="6">
        <v>9660</v>
      </c>
      <c r="C194" s="28" t="s">
        <v>229</v>
      </c>
      <c r="D194" s="19"/>
      <c r="E194" s="44">
        <v>99472</v>
      </c>
      <c r="F194" s="44"/>
      <c r="G194" s="44">
        <v>6521</v>
      </c>
      <c r="H194" s="44"/>
      <c r="I194" s="44">
        <v>3500</v>
      </c>
      <c r="J194" s="44"/>
      <c r="K194" s="44">
        <v>62107</v>
      </c>
      <c r="L194" s="44">
        <v>7432</v>
      </c>
      <c r="M194" s="44">
        <v>4026</v>
      </c>
      <c r="N194" s="44"/>
      <c r="O194" s="27">
        <f t="shared" si="0"/>
        <v>183058</v>
      </c>
      <c r="P194" s="29"/>
      <c r="Q194" s="24">
        <v>57313</v>
      </c>
      <c r="R194" s="24">
        <v>18109</v>
      </c>
      <c r="S194" s="24">
        <v>34736</v>
      </c>
      <c r="T194" s="24">
        <v>41952</v>
      </c>
      <c r="U194" s="24">
        <v>13204</v>
      </c>
      <c r="V194" s="24">
        <v>14802</v>
      </c>
      <c r="W194" s="24">
        <v>1479</v>
      </c>
      <c r="X194" s="24"/>
      <c r="Y194" s="24"/>
      <c r="Z194" s="27">
        <f t="shared" si="1"/>
        <v>181595</v>
      </c>
      <c r="AA194" s="30">
        <f t="shared" si="2"/>
        <v>1463</v>
      </c>
      <c r="AB194" s="23"/>
      <c r="AC194" s="24">
        <v>1101415</v>
      </c>
      <c r="AD194" s="24">
        <v>11734</v>
      </c>
      <c r="AE194" s="24">
        <v>251741</v>
      </c>
      <c r="AF194" s="24">
        <v>254</v>
      </c>
      <c r="AG194" s="22">
        <f t="shared" si="3"/>
        <v>1365144</v>
      </c>
      <c r="AH194" s="24">
        <v>8549</v>
      </c>
      <c r="AI194" s="22">
        <f t="shared" si="4"/>
        <v>1356595</v>
      </c>
      <c r="AJ194" s="36"/>
      <c r="AK194" s="36"/>
      <c r="AL194" s="36"/>
    </row>
    <row r="195" spans="1:38" ht="15.75" customHeight="1">
      <c r="A195" s="6">
        <f t="shared" si="5"/>
        <v>192</v>
      </c>
      <c r="B195" s="6">
        <v>9661</v>
      </c>
      <c r="C195" s="28" t="s">
        <v>230</v>
      </c>
      <c r="D195" s="19"/>
      <c r="E195" s="44">
        <v>78476</v>
      </c>
      <c r="F195" s="44"/>
      <c r="G195" s="44">
        <v>3556</v>
      </c>
      <c r="H195" s="44"/>
      <c r="I195" s="44">
        <v>12345</v>
      </c>
      <c r="J195" s="44"/>
      <c r="K195" s="44">
        <v>525</v>
      </c>
      <c r="L195" s="44">
        <v>439</v>
      </c>
      <c r="M195" s="44">
        <v>10266</v>
      </c>
      <c r="N195" s="44">
        <v>4359</v>
      </c>
      <c r="O195" s="27">
        <f t="shared" si="0"/>
        <v>109966</v>
      </c>
      <c r="P195" s="29"/>
      <c r="Q195" s="24">
        <v>63487</v>
      </c>
      <c r="R195" s="24"/>
      <c r="S195" s="24">
        <v>7372</v>
      </c>
      <c r="T195" s="24">
        <v>12290</v>
      </c>
      <c r="U195" s="24">
        <v>6527</v>
      </c>
      <c r="V195" s="24">
        <v>14049</v>
      </c>
      <c r="W195" s="24">
        <v>3556</v>
      </c>
      <c r="X195" s="24"/>
      <c r="Y195" s="24"/>
      <c r="Z195" s="27">
        <f t="shared" si="1"/>
        <v>107281</v>
      </c>
      <c r="AA195" s="30">
        <f t="shared" si="2"/>
        <v>2685</v>
      </c>
      <c r="AB195" s="23"/>
      <c r="AC195" s="24">
        <v>1665000</v>
      </c>
      <c r="AD195" s="24"/>
      <c r="AE195" s="24">
        <v>176612</v>
      </c>
      <c r="AF195" s="24">
        <v>4226</v>
      </c>
      <c r="AG195" s="22">
        <f t="shared" si="3"/>
        <v>1845838</v>
      </c>
      <c r="AH195" s="24">
        <v>113</v>
      </c>
      <c r="AI195" s="22">
        <f t="shared" si="4"/>
        <v>1845725</v>
      </c>
      <c r="AJ195" s="36"/>
      <c r="AK195" s="36"/>
      <c r="AL195" s="36"/>
    </row>
    <row r="196" spans="1:38" ht="15.75" customHeight="1">
      <c r="A196" s="6">
        <f t="shared" si="5"/>
        <v>193</v>
      </c>
      <c r="B196" s="6">
        <v>9662</v>
      </c>
      <c r="C196" s="28" t="s">
        <v>231</v>
      </c>
      <c r="D196" s="19" t="s">
        <v>38</v>
      </c>
      <c r="E196" s="44">
        <v>27992</v>
      </c>
      <c r="F196" s="44"/>
      <c r="G196" s="44"/>
      <c r="H196" s="44"/>
      <c r="I196" s="44"/>
      <c r="J196" s="44"/>
      <c r="K196" s="44">
        <v>890</v>
      </c>
      <c r="L196" s="44">
        <v>42287</v>
      </c>
      <c r="M196" s="44">
        <v>3815</v>
      </c>
      <c r="N196" s="44">
        <v>720</v>
      </c>
      <c r="O196" s="27">
        <f t="shared" si="0"/>
        <v>75704</v>
      </c>
      <c r="P196" s="29"/>
      <c r="Q196" s="24">
        <v>68054</v>
      </c>
      <c r="R196" s="24"/>
      <c r="S196" s="24">
        <v>594</v>
      </c>
      <c r="T196" s="24">
        <v>2706</v>
      </c>
      <c r="U196" s="24">
        <v>2834</v>
      </c>
      <c r="V196" s="24">
        <v>7037</v>
      </c>
      <c r="W196" s="24"/>
      <c r="X196" s="24"/>
      <c r="Y196" s="24">
        <v>2019</v>
      </c>
      <c r="Z196" s="27">
        <f t="shared" si="1"/>
        <v>83244</v>
      </c>
      <c r="AA196" s="30">
        <f t="shared" si="2"/>
        <v>-7540</v>
      </c>
      <c r="AB196" s="23"/>
      <c r="AC196" s="24">
        <v>475119</v>
      </c>
      <c r="AD196" s="24">
        <v>3865</v>
      </c>
      <c r="AE196" s="24">
        <v>804917</v>
      </c>
      <c r="AF196" s="24"/>
      <c r="AG196" s="22">
        <f t="shared" si="3"/>
        <v>1283901</v>
      </c>
      <c r="AH196" s="24">
        <v>1403</v>
      </c>
      <c r="AI196" s="22">
        <f t="shared" si="4"/>
        <v>1282498</v>
      </c>
      <c r="AJ196" s="36"/>
      <c r="AK196" s="36"/>
      <c r="AL196" s="36"/>
    </row>
    <row r="197" spans="1:38" ht="15.75" customHeight="1">
      <c r="A197" s="6">
        <f t="shared" si="5"/>
        <v>194</v>
      </c>
      <c r="B197" s="6">
        <v>9663</v>
      </c>
      <c r="C197" s="28" t="s">
        <v>232</v>
      </c>
      <c r="D197" s="19"/>
      <c r="E197" s="44">
        <v>81160</v>
      </c>
      <c r="F197" s="44"/>
      <c r="G197" s="44"/>
      <c r="H197" s="44"/>
      <c r="I197" s="44">
        <v>13888</v>
      </c>
      <c r="J197" s="44">
        <v>1200</v>
      </c>
      <c r="K197" s="44">
        <v>24593</v>
      </c>
      <c r="L197" s="44">
        <v>19916</v>
      </c>
      <c r="M197" s="44">
        <v>16899</v>
      </c>
      <c r="N197" s="44"/>
      <c r="O197" s="27">
        <f t="shared" si="0"/>
        <v>157656</v>
      </c>
      <c r="P197" s="29"/>
      <c r="Q197" s="24">
        <v>60586</v>
      </c>
      <c r="R197" s="24">
        <v>18720</v>
      </c>
      <c r="S197" s="24">
        <v>17415</v>
      </c>
      <c r="T197" s="24">
        <v>11398</v>
      </c>
      <c r="U197" s="24">
        <v>59900</v>
      </c>
      <c r="V197" s="24">
        <v>12451</v>
      </c>
      <c r="W197" s="24"/>
      <c r="X197" s="24"/>
      <c r="Y197" s="24">
        <v>-4506</v>
      </c>
      <c r="Z197" s="27">
        <f t="shared" si="1"/>
        <v>175964</v>
      </c>
      <c r="AA197" s="30">
        <f t="shared" si="2"/>
        <v>-18308</v>
      </c>
      <c r="AB197" s="23"/>
      <c r="AC197" s="24">
        <v>1530028</v>
      </c>
      <c r="AD197" s="24">
        <v>50154</v>
      </c>
      <c r="AE197" s="24">
        <v>372441</v>
      </c>
      <c r="AF197" s="24"/>
      <c r="AG197" s="22">
        <f t="shared" si="3"/>
        <v>1952623</v>
      </c>
      <c r="AH197" s="24">
        <v>388167</v>
      </c>
      <c r="AI197" s="22">
        <f t="shared" si="4"/>
        <v>1564456</v>
      </c>
      <c r="AJ197" s="36"/>
      <c r="AK197" s="36"/>
      <c r="AL197" s="36"/>
    </row>
    <row r="198" spans="1:38" ht="15.75" customHeight="1">
      <c r="A198" s="6">
        <f t="shared" si="5"/>
        <v>195</v>
      </c>
      <c r="B198" s="6">
        <v>9664</v>
      </c>
      <c r="C198" s="28" t="s">
        <v>233</v>
      </c>
      <c r="D198" s="19"/>
      <c r="E198" s="44">
        <v>4857</v>
      </c>
      <c r="F198" s="44"/>
      <c r="G198" s="44"/>
      <c r="H198" s="44"/>
      <c r="I198" s="44">
        <v>1698</v>
      </c>
      <c r="J198" s="44"/>
      <c r="K198" s="44">
        <v>4005</v>
      </c>
      <c r="L198" s="44">
        <v>6431</v>
      </c>
      <c r="M198" s="44">
        <v>2868</v>
      </c>
      <c r="N198" s="44"/>
      <c r="O198" s="27">
        <f t="shared" si="0"/>
        <v>19859</v>
      </c>
      <c r="P198" s="29"/>
      <c r="Q198" s="24">
        <v>9720</v>
      </c>
      <c r="R198" s="24">
        <v>780</v>
      </c>
      <c r="S198" s="24"/>
      <c r="T198" s="24">
        <v>4776</v>
      </c>
      <c r="U198" s="24">
        <v>994</v>
      </c>
      <c r="V198" s="24">
        <v>1691</v>
      </c>
      <c r="W198" s="24">
        <v>1584</v>
      </c>
      <c r="X198" s="24"/>
      <c r="Y198" s="24">
        <v>50</v>
      </c>
      <c r="Z198" s="27">
        <f t="shared" si="1"/>
        <v>19595</v>
      </c>
      <c r="AA198" s="30">
        <f t="shared" si="2"/>
        <v>264</v>
      </c>
      <c r="AB198" s="23"/>
      <c r="AC198" s="24">
        <v>724000</v>
      </c>
      <c r="AD198" s="24">
        <v>42685</v>
      </c>
      <c r="AE198" s="24">
        <v>123734</v>
      </c>
      <c r="AF198" s="24"/>
      <c r="AG198" s="22">
        <f t="shared" si="3"/>
        <v>890419</v>
      </c>
      <c r="AH198" s="24"/>
      <c r="AI198" s="22">
        <f t="shared" si="4"/>
        <v>890419</v>
      </c>
      <c r="AJ198" s="36"/>
      <c r="AK198" s="36"/>
      <c r="AL198" s="36"/>
    </row>
    <row r="199" spans="1:38" ht="15.75" customHeight="1">
      <c r="A199" s="6">
        <f t="shared" si="5"/>
        <v>196</v>
      </c>
      <c r="B199" s="6">
        <v>9665</v>
      </c>
      <c r="C199" s="28" t="s">
        <v>234</v>
      </c>
      <c r="D199" s="19"/>
      <c r="E199" s="44">
        <v>79269</v>
      </c>
      <c r="F199" s="44">
        <v>7344</v>
      </c>
      <c r="G199" s="44"/>
      <c r="H199" s="44">
        <v>61098</v>
      </c>
      <c r="I199" s="44">
        <v>1108</v>
      </c>
      <c r="J199" s="44"/>
      <c r="K199" s="44">
        <v>68142</v>
      </c>
      <c r="L199" s="20">
        <v>44583</v>
      </c>
      <c r="M199" s="44"/>
      <c r="N199" s="44">
        <v>399</v>
      </c>
      <c r="O199" s="27">
        <f t="shared" si="0"/>
        <v>261943</v>
      </c>
      <c r="P199" s="29"/>
      <c r="Q199" s="24">
        <v>74208</v>
      </c>
      <c r="R199" s="24">
        <v>5484</v>
      </c>
      <c r="S199" s="24">
        <v>33298</v>
      </c>
      <c r="T199" s="24">
        <v>126823</v>
      </c>
      <c r="U199" s="24">
        <v>63177</v>
      </c>
      <c r="V199" s="24">
        <v>21421</v>
      </c>
      <c r="W199" s="24"/>
      <c r="X199" s="24"/>
      <c r="Y199" s="24">
        <v>18188</v>
      </c>
      <c r="Z199" s="27">
        <f t="shared" si="1"/>
        <v>342599</v>
      </c>
      <c r="AA199" s="30">
        <f t="shared" si="2"/>
        <v>-80656</v>
      </c>
      <c r="AB199" s="23"/>
      <c r="AC199" s="24">
        <v>1985234</v>
      </c>
      <c r="AD199" s="24">
        <v>334035</v>
      </c>
      <c r="AE199" s="24">
        <v>900880</v>
      </c>
      <c r="AF199" s="24">
        <v>33980</v>
      </c>
      <c r="AG199" s="22">
        <f t="shared" si="3"/>
        <v>3254129</v>
      </c>
      <c r="AH199" s="24">
        <v>593687</v>
      </c>
      <c r="AI199" s="22">
        <f t="shared" si="4"/>
        <v>2660442</v>
      </c>
      <c r="AJ199" s="36"/>
      <c r="AK199" s="36"/>
      <c r="AL199" s="36"/>
    </row>
    <row r="200" spans="1:38" ht="15.75" customHeight="1">
      <c r="A200" s="6">
        <f t="shared" si="5"/>
        <v>197</v>
      </c>
      <c r="B200" s="6">
        <v>9752</v>
      </c>
      <c r="C200" s="28" t="s">
        <v>235</v>
      </c>
      <c r="D200" s="19"/>
      <c r="E200" s="44">
        <v>496242</v>
      </c>
      <c r="F200" s="44"/>
      <c r="G200" s="44"/>
      <c r="H200" s="44"/>
      <c r="I200" s="44"/>
      <c r="J200" s="44"/>
      <c r="K200" s="44">
        <v>25091</v>
      </c>
      <c r="L200" s="44">
        <v>1525</v>
      </c>
      <c r="M200" s="44">
        <v>6042</v>
      </c>
      <c r="N200" s="44">
        <v>25562</v>
      </c>
      <c r="O200" s="27">
        <f t="shared" si="0"/>
        <v>554462</v>
      </c>
      <c r="P200" s="29"/>
      <c r="Q200" s="24">
        <v>120932</v>
      </c>
      <c r="R200" s="24">
        <v>26797</v>
      </c>
      <c r="S200" s="24">
        <v>35965</v>
      </c>
      <c r="T200" s="24">
        <v>144034</v>
      </c>
      <c r="U200" s="24">
        <v>98196</v>
      </c>
      <c r="V200" s="24">
        <v>21343</v>
      </c>
      <c r="W200" s="24">
        <v>96259</v>
      </c>
      <c r="X200" s="24"/>
      <c r="Y200" s="24"/>
      <c r="Z200" s="27">
        <f t="shared" si="1"/>
        <v>543526</v>
      </c>
      <c r="AA200" s="30">
        <f t="shared" si="2"/>
        <v>10936</v>
      </c>
      <c r="AB200" s="23"/>
      <c r="AC200" s="24">
        <v>2845384</v>
      </c>
      <c r="AD200" s="24">
        <v>285273</v>
      </c>
      <c r="AE200" s="24">
        <v>55835</v>
      </c>
      <c r="AF200" s="24"/>
      <c r="AG200" s="22">
        <f t="shared" si="3"/>
        <v>3186492</v>
      </c>
      <c r="AH200" s="24">
        <v>1029510</v>
      </c>
      <c r="AI200" s="22">
        <f t="shared" si="4"/>
        <v>2156982</v>
      </c>
      <c r="AJ200" s="36"/>
      <c r="AK200" s="36"/>
      <c r="AL200" s="36"/>
    </row>
    <row r="201" spans="1:38" ht="15.75" customHeight="1">
      <c r="A201" s="6">
        <f t="shared" si="5"/>
        <v>198</v>
      </c>
      <c r="B201" s="6">
        <v>9667</v>
      </c>
      <c r="C201" s="28" t="s">
        <v>236</v>
      </c>
      <c r="D201" s="19"/>
      <c r="E201" s="44">
        <v>44763</v>
      </c>
      <c r="F201" s="44">
        <v>500</v>
      </c>
      <c r="G201" s="44">
        <v>47452</v>
      </c>
      <c r="H201" s="44">
        <v>168971</v>
      </c>
      <c r="I201" s="44">
        <v>35000</v>
      </c>
      <c r="J201" s="44">
        <v>80862</v>
      </c>
      <c r="K201" s="44">
        <v>4687</v>
      </c>
      <c r="L201" s="44">
        <v>21541</v>
      </c>
      <c r="M201" s="44">
        <v>60000</v>
      </c>
      <c r="N201" s="44"/>
      <c r="O201" s="27">
        <f t="shared" si="0"/>
        <v>463776</v>
      </c>
      <c r="P201" s="29"/>
      <c r="Q201" s="24">
        <v>69156</v>
      </c>
      <c r="R201" s="24">
        <v>4334</v>
      </c>
      <c r="S201" s="24">
        <v>50258</v>
      </c>
      <c r="T201" s="24">
        <v>56407</v>
      </c>
      <c r="U201" s="24">
        <v>30794</v>
      </c>
      <c r="V201" s="24">
        <v>32133</v>
      </c>
      <c r="W201" s="24">
        <v>4751</v>
      </c>
      <c r="X201" s="24"/>
      <c r="Y201" s="24"/>
      <c r="Z201" s="27">
        <f t="shared" si="1"/>
        <v>247833</v>
      </c>
      <c r="AA201" s="30">
        <f t="shared" si="2"/>
        <v>215943</v>
      </c>
      <c r="AB201" s="23"/>
      <c r="AC201" s="24">
        <v>6412000</v>
      </c>
      <c r="AD201" s="24">
        <v>250838</v>
      </c>
      <c r="AE201" s="24">
        <v>841695</v>
      </c>
      <c r="AF201" s="24"/>
      <c r="AG201" s="22">
        <f t="shared" si="3"/>
        <v>7504533</v>
      </c>
      <c r="AH201" s="24">
        <v>7121827</v>
      </c>
      <c r="AI201" s="22">
        <f t="shared" si="4"/>
        <v>382706</v>
      </c>
      <c r="AJ201" s="36"/>
      <c r="AK201" s="36"/>
      <c r="AL201" s="36"/>
    </row>
    <row r="202" spans="1:38" ht="15.75" customHeight="1">
      <c r="A202" s="6">
        <f t="shared" si="5"/>
        <v>199</v>
      </c>
      <c r="B202" s="6">
        <v>9668</v>
      </c>
      <c r="C202" s="28" t="s">
        <v>237</v>
      </c>
      <c r="D202" s="19"/>
      <c r="E202" s="44">
        <v>22940</v>
      </c>
      <c r="F202" s="44"/>
      <c r="G202" s="44"/>
      <c r="H202" s="44"/>
      <c r="I202" s="44"/>
      <c r="J202" s="44"/>
      <c r="K202" s="44">
        <v>32087</v>
      </c>
      <c r="L202" s="44">
        <v>13527</v>
      </c>
      <c r="M202" s="44"/>
      <c r="N202" s="44">
        <v>67</v>
      </c>
      <c r="O202" s="27">
        <f t="shared" si="0"/>
        <v>68621</v>
      </c>
      <c r="P202" s="29"/>
      <c r="Q202" s="24"/>
      <c r="R202" s="24"/>
      <c r="S202" s="24">
        <v>2507</v>
      </c>
      <c r="T202" s="24">
        <v>14351</v>
      </c>
      <c r="U202" s="24">
        <v>6053</v>
      </c>
      <c r="V202" s="24">
        <v>6399</v>
      </c>
      <c r="W202" s="24"/>
      <c r="X202" s="24"/>
      <c r="Y202" s="24"/>
      <c r="Z202" s="27">
        <f t="shared" si="1"/>
        <v>29310</v>
      </c>
      <c r="AA202" s="30">
        <f t="shared" si="2"/>
        <v>39311</v>
      </c>
      <c r="AB202" s="23"/>
      <c r="AC202" s="24">
        <v>1158720</v>
      </c>
      <c r="AD202" s="24">
        <v>57000</v>
      </c>
      <c r="AE202" s="24">
        <v>60755</v>
      </c>
      <c r="AF202" s="24"/>
      <c r="AG202" s="22">
        <f t="shared" si="3"/>
        <v>1276475</v>
      </c>
      <c r="AH202" s="24"/>
      <c r="AI202" s="22">
        <f t="shared" si="4"/>
        <v>1276475</v>
      </c>
      <c r="AJ202" s="36"/>
      <c r="AK202" s="36"/>
      <c r="AL202" s="36"/>
    </row>
    <row r="203" spans="1:38" ht="15.75" customHeight="1">
      <c r="A203" s="6">
        <f t="shared" si="5"/>
        <v>200</v>
      </c>
      <c r="B203" s="6">
        <v>9671</v>
      </c>
      <c r="C203" s="28" t="s">
        <v>238</v>
      </c>
      <c r="D203" s="19"/>
      <c r="E203" s="20">
        <v>22110</v>
      </c>
      <c r="F203" s="44"/>
      <c r="G203" s="44">
        <v>4266</v>
      </c>
      <c r="H203" s="44"/>
      <c r="I203" s="44"/>
      <c r="J203" s="44"/>
      <c r="K203" s="44">
        <v>13800</v>
      </c>
      <c r="L203" s="44">
        <v>1416</v>
      </c>
      <c r="M203" s="44">
        <v>20</v>
      </c>
      <c r="N203" s="44"/>
      <c r="O203" s="27">
        <f t="shared" si="0"/>
        <v>41612</v>
      </c>
      <c r="P203" s="29"/>
      <c r="Q203" s="24">
        <v>4697</v>
      </c>
      <c r="R203" s="24"/>
      <c r="S203" s="24"/>
      <c r="T203" s="24">
        <v>5036</v>
      </c>
      <c r="U203" s="24">
        <v>7078</v>
      </c>
      <c r="V203" s="24">
        <v>3642</v>
      </c>
      <c r="W203" s="24">
        <v>4334</v>
      </c>
      <c r="X203" s="24"/>
      <c r="Y203" s="24">
        <v>5881</v>
      </c>
      <c r="Z203" s="27">
        <f t="shared" si="1"/>
        <v>30668</v>
      </c>
      <c r="AA203" s="30">
        <f t="shared" si="2"/>
        <v>10944</v>
      </c>
      <c r="AB203" s="23"/>
      <c r="AC203" s="24">
        <v>2000000</v>
      </c>
      <c r="AD203" s="24"/>
      <c r="AE203" s="24">
        <v>55048</v>
      </c>
      <c r="AF203" s="24"/>
      <c r="AG203" s="22">
        <f t="shared" si="3"/>
        <v>2055048</v>
      </c>
      <c r="AH203" s="24"/>
      <c r="AI203" s="22">
        <f t="shared" si="4"/>
        <v>2055048</v>
      </c>
      <c r="AJ203" s="36"/>
      <c r="AK203" s="36"/>
      <c r="AL203" s="36"/>
    </row>
    <row r="204" spans="1:38" ht="15.75" customHeight="1">
      <c r="A204" s="6">
        <f t="shared" si="5"/>
        <v>201</v>
      </c>
      <c r="B204" s="6">
        <v>9672</v>
      </c>
      <c r="C204" s="28" t="s">
        <v>239</v>
      </c>
      <c r="D204" s="19"/>
      <c r="E204" s="44">
        <v>67573</v>
      </c>
      <c r="F204" s="44">
        <v>839</v>
      </c>
      <c r="G204" s="44">
        <v>5486</v>
      </c>
      <c r="H204" s="44"/>
      <c r="I204" s="44"/>
      <c r="J204" s="44"/>
      <c r="K204" s="44">
        <v>15875</v>
      </c>
      <c r="L204" s="44">
        <v>4009</v>
      </c>
      <c r="M204" s="44">
        <v>1651</v>
      </c>
      <c r="N204" s="44"/>
      <c r="O204" s="27">
        <f t="shared" si="0"/>
        <v>95433</v>
      </c>
      <c r="P204" s="29"/>
      <c r="Q204" s="24">
        <v>51316</v>
      </c>
      <c r="R204" s="24"/>
      <c r="S204" s="24">
        <v>15509</v>
      </c>
      <c r="T204" s="24">
        <v>16133</v>
      </c>
      <c r="U204" s="24">
        <v>15245</v>
      </c>
      <c r="V204" s="24">
        <v>7805</v>
      </c>
      <c r="W204" s="24">
        <v>6101</v>
      </c>
      <c r="X204" s="24"/>
      <c r="Y204" s="24"/>
      <c r="Z204" s="27">
        <f t="shared" si="1"/>
        <v>112109</v>
      </c>
      <c r="AA204" s="30">
        <f t="shared" si="2"/>
        <v>-16676</v>
      </c>
      <c r="AB204" s="23"/>
      <c r="AC204" s="24">
        <v>815000</v>
      </c>
      <c r="AD204" s="24">
        <v>17544</v>
      </c>
      <c r="AE204" s="24">
        <v>61540</v>
      </c>
      <c r="AF204" s="24"/>
      <c r="AG204" s="22">
        <f t="shared" si="3"/>
        <v>894084</v>
      </c>
      <c r="AH204" s="24">
        <v>5051</v>
      </c>
      <c r="AI204" s="22">
        <f t="shared" si="4"/>
        <v>889033</v>
      </c>
      <c r="AJ204" s="36"/>
      <c r="AK204" s="36"/>
      <c r="AL204" s="36"/>
    </row>
    <row r="205" spans="1:38" ht="15.75" customHeight="1">
      <c r="A205" s="6">
        <f t="shared" si="5"/>
        <v>202</v>
      </c>
      <c r="B205" s="6">
        <v>9673</v>
      </c>
      <c r="C205" s="28" t="s">
        <v>240</v>
      </c>
      <c r="D205" s="19"/>
      <c r="E205" s="20">
        <v>777461</v>
      </c>
      <c r="F205" s="20"/>
      <c r="G205" s="20">
        <v>36970</v>
      </c>
      <c r="H205" s="20"/>
      <c r="I205" s="20">
        <v>127430</v>
      </c>
      <c r="J205" s="20"/>
      <c r="K205" s="20">
        <v>18699</v>
      </c>
      <c r="L205" s="20">
        <v>30130</v>
      </c>
      <c r="M205" s="20"/>
      <c r="N205" s="20">
        <v>5803</v>
      </c>
      <c r="O205" s="27">
        <f t="shared" si="0"/>
        <v>996493</v>
      </c>
      <c r="P205" s="29"/>
      <c r="Q205" s="20">
        <v>194362</v>
      </c>
      <c r="R205" s="20">
        <v>60803</v>
      </c>
      <c r="S205" s="20">
        <v>353949</v>
      </c>
      <c r="T205" s="20">
        <v>32326</v>
      </c>
      <c r="U205" s="24">
        <v>234073</v>
      </c>
      <c r="V205" s="24">
        <v>55244</v>
      </c>
      <c r="W205" s="24">
        <v>25613</v>
      </c>
      <c r="X205" s="24"/>
      <c r="Y205" s="24">
        <v>22544</v>
      </c>
      <c r="Z205" s="27">
        <f t="shared" si="1"/>
        <v>978914</v>
      </c>
      <c r="AA205" s="30">
        <f t="shared" si="2"/>
        <v>17579</v>
      </c>
      <c r="AB205" s="23"/>
      <c r="AC205" s="24">
        <v>1798223</v>
      </c>
      <c r="AD205" s="24">
        <v>96031</v>
      </c>
      <c r="AE205" s="24">
        <v>661503</v>
      </c>
      <c r="AF205" s="24">
        <v>9009</v>
      </c>
      <c r="AG205" s="22">
        <f t="shared" si="3"/>
        <v>2564766</v>
      </c>
      <c r="AH205" s="24">
        <v>137848</v>
      </c>
      <c r="AI205" s="22">
        <f t="shared" si="4"/>
        <v>2426918</v>
      </c>
      <c r="AJ205" s="36"/>
      <c r="AK205" s="36"/>
      <c r="AL205" s="36"/>
    </row>
    <row r="206" spans="1:38" ht="15.75" customHeight="1">
      <c r="A206" s="6">
        <f t="shared" si="5"/>
        <v>203</v>
      </c>
      <c r="B206" s="6">
        <v>9964</v>
      </c>
      <c r="C206" s="28" t="s">
        <v>241</v>
      </c>
      <c r="D206" s="19"/>
      <c r="E206" s="44">
        <v>48693</v>
      </c>
      <c r="F206" s="44"/>
      <c r="G206" s="44">
        <v>206</v>
      </c>
      <c r="H206" s="44"/>
      <c r="I206" s="44">
        <v>3200</v>
      </c>
      <c r="J206" s="44"/>
      <c r="K206" s="44">
        <v>15</v>
      </c>
      <c r="L206" s="44">
        <v>5358</v>
      </c>
      <c r="M206" s="44"/>
      <c r="N206" s="44">
        <v>45</v>
      </c>
      <c r="O206" s="27">
        <f t="shared" si="0"/>
        <v>57517</v>
      </c>
      <c r="P206" s="29"/>
      <c r="Q206" s="24">
        <v>35196</v>
      </c>
      <c r="R206" s="24"/>
      <c r="S206" s="24">
        <v>300</v>
      </c>
      <c r="T206" s="24">
        <v>7161</v>
      </c>
      <c r="U206" s="24">
        <v>1214</v>
      </c>
      <c r="V206" s="24">
        <v>6519</v>
      </c>
      <c r="W206" s="24">
        <v>206</v>
      </c>
      <c r="X206" s="24"/>
      <c r="Y206" s="24">
        <v>3465</v>
      </c>
      <c r="Z206" s="27">
        <f t="shared" si="1"/>
        <v>54061</v>
      </c>
      <c r="AA206" s="30">
        <f t="shared" si="2"/>
        <v>3456</v>
      </c>
      <c r="AB206" s="23"/>
      <c r="AC206" s="24">
        <v>1186400</v>
      </c>
      <c r="AD206" s="24">
        <v>68658</v>
      </c>
      <c r="AE206" s="24">
        <v>110904</v>
      </c>
      <c r="AF206" s="24"/>
      <c r="AG206" s="22">
        <f t="shared" si="3"/>
        <v>1365962</v>
      </c>
      <c r="AH206" s="24">
        <v>6170</v>
      </c>
      <c r="AI206" s="22">
        <f t="shared" si="4"/>
        <v>1359792</v>
      </c>
      <c r="AJ206" s="36"/>
      <c r="AK206" s="36"/>
      <c r="AL206" s="36"/>
    </row>
    <row r="207" spans="1:38" ht="15.75" customHeight="1">
      <c r="A207" s="6">
        <f t="shared" si="5"/>
        <v>204</v>
      </c>
      <c r="B207" s="6">
        <v>9677</v>
      </c>
      <c r="C207" s="28" t="s">
        <v>242</v>
      </c>
      <c r="D207" s="19" t="s">
        <v>38</v>
      </c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27">
        <f t="shared" si="0"/>
        <v>0</v>
      </c>
      <c r="P207" s="29"/>
      <c r="Q207" s="24"/>
      <c r="R207" s="24"/>
      <c r="S207" s="24"/>
      <c r="T207" s="24"/>
      <c r="U207" s="24"/>
      <c r="V207" s="24"/>
      <c r="W207" s="24"/>
      <c r="X207" s="24"/>
      <c r="Y207" s="24"/>
      <c r="Z207" s="27">
        <f t="shared" si="1"/>
        <v>0</v>
      </c>
      <c r="AA207" s="30">
        <f t="shared" si="2"/>
        <v>0</v>
      </c>
      <c r="AB207" s="23"/>
      <c r="AC207" s="24"/>
      <c r="AD207" s="24"/>
      <c r="AE207" s="24"/>
      <c r="AF207" s="24"/>
      <c r="AG207" s="22">
        <f t="shared" si="3"/>
        <v>0</v>
      </c>
      <c r="AH207" s="24"/>
      <c r="AI207" s="22">
        <f t="shared" si="4"/>
        <v>0</v>
      </c>
      <c r="AJ207" s="36"/>
      <c r="AK207" s="36"/>
      <c r="AL207" s="36"/>
    </row>
    <row r="208" spans="1:38" ht="15.75" customHeight="1">
      <c r="A208" s="6">
        <f t="shared" si="5"/>
        <v>205</v>
      </c>
      <c r="B208" s="6">
        <v>9681</v>
      </c>
      <c r="C208" s="28" t="s">
        <v>243</v>
      </c>
      <c r="D208" s="19"/>
      <c r="E208" s="44">
        <v>33936</v>
      </c>
      <c r="F208" s="44">
        <v>1305</v>
      </c>
      <c r="G208" s="44"/>
      <c r="H208" s="44"/>
      <c r="I208" s="44"/>
      <c r="J208" s="44">
        <v>20000</v>
      </c>
      <c r="K208" s="44">
        <v>2500</v>
      </c>
      <c r="L208" s="44">
        <v>3067</v>
      </c>
      <c r="M208" s="44"/>
      <c r="N208" s="44">
        <v>2376</v>
      </c>
      <c r="O208" s="27">
        <f t="shared" si="0"/>
        <v>63184</v>
      </c>
      <c r="P208" s="29"/>
      <c r="Q208" s="24">
        <v>38874</v>
      </c>
      <c r="R208" s="24">
        <v>2622</v>
      </c>
      <c r="S208" s="24"/>
      <c r="T208" s="24">
        <v>7654</v>
      </c>
      <c r="U208" s="24">
        <v>2307</v>
      </c>
      <c r="V208" s="24">
        <v>5178</v>
      </c>
      <c r="W208" s="24">
        <v>1305</v>
      </c>
      <c r="X208" s="24"/>
      <c r="Y208" s="24"/>
      <c r="Z208" s="27">
        <f t="shared" si="1"/>
        <v>57940</v>
      </c>
      <c r="AA208" s="30">
        <f t="shared" si="2"/>
        <v>5244</v>
      </c>
      <c r="AB208" s="23"/>
      <c r="AC208" s="24">
        <v>920000</v>
      </c>
      <c r="AD208" s="24">
        <v>14049</v>
      </c>
      <c r="AE208" s="24">
        <v>94385</v>
      </c>
      <c r="AF208" s="24">
        <v>339</v>
      </c>
      <c r="AG208" s="22">
        <f t="shared" si="3"/>
        <v>1028773</v>
      </c>
      <c r="AH208" s="24"/>
      <c r="AI208" s="22">
        <f t="shared" si="4"/>
        <v>1028773</v>
      </c>
      <c r="AJ208" s="36"/>
      <c r="AK208" s="36"/>
      <c r="AL208" s="36"/>
    </row>
    <row r="209" spans="1:38" ht="15.75" customHeight="1">
      <c r="A209" s="6">
        <f t="shared" si="5"/>
        <v>206</v>
      </c>
      <c r="B209" s="6">
        <v>9679</v>
      </c>
      <c r="C209" s="28" t="s">
        <v>244</v>
      </c>
      <c r="D209" s="19"/>
      <c r="E209" s="20">
        <v>13002</v>
      </c>
      <c r="F209" s="20"/>
      <c r="G209" s="20">
        <v>5</v>
      </c>
      <c r="H209" s="20"/>
      <c r="I209" s="20"/>
      <c r="J209" s="20"/>
      <c r="K209" s="20"/>
      <c r="L209" s="20">
        <v>26000</v>
      </c>
      <c r="M209" s="20"/>
      <c r="N209" s="20">
        <v>468</v>
      </c>
      <c r="O209" s="27">
        <f t="shared" si="0"/>
        <v>39475</v>
      </c>
      <c r="P209" s="29"/>
      <c r="Q209" s="20">
        <v>27352</v>
      </c>
      <c r="R209" s="20"/>
      <c r="S209" s="20"/>
      <c r="T209" s="20">
        <v>6461</v>
      </c>
      <c r="U209" s="20">
        <v>500</v>
      </c>
      <c r="V209" s="20">
        <v>3027</v>
      </c>
      <c r="W209" s="20">
        <v>3600</v>
      </c>
      <c r="X209" s="20"/>
      <c r="Y209" s="20"/>
      <c r="Z209" s="27">
        <f t="shared" si="1"/>
        <v>40940</v>
      </c>
      <c r="AA209" s="30">
        <f t="shared" si="2"/>
        <v>-1465</v>
      </c>
      <c r="AB209" s="23"/>
      <c r="AC209" s="24">
        <v>2042000</v>
      </c>
      <c r="AD209" s="24">
        <v>149915</v>
      </c>
      <c r="AE209" s="24">
        <v>413374</v>
      </c>
      <c r="AF209" s="24">
        <v>51</v>
      </c>
      <c r="AG209" s="22">
        <f t="shared" si="3"/>
        <v>2605340</v>
      </c>
      <c r="AH209" s="24"/>
      <c r="AI209" s="22">
        <f t="shared" si="4"/>
        <v>2605340</v>
      </c>
      <c r="AJ209" s="36"/>
      <c r="AK209" s="36"/>
      <c r="AL209" s="36"/>
    </row>
    <row r="210" spans="1:38" ht="15.75" customHeight="1">
      <c r="A210" s="6">
        <f t="shared" si="5"/>
        <v>207</v>
      </c>
      <c r="B210" s="6">
        <v>9684</v>
      </c>
      <c r="C210" s="28" t="s">
        <v>245</v>
      </c>
      <c r="D210" s="19"/>
      <c r="E210" s="44">
        <v>83837</v>
      </c>
      <c r="F210" s="44">
        <v>191</v>
      </c>
      <c r="G210" s="44">
        <v>9656</v>
      </c>
      <c r="H210" s="44"/>
      <c r="I210" s="44"/>
      <c r="J210" s="44">
        <v>13523</v>
      </c>
      <c r="K210" s="44">
        <v>30293</v>
      </c>
      <c r="L210" s="44">
        <v>2171</v>
      </c>
      <c r="M210" s="44">
        <v>305</v>
      </c>
      <c r="N210" s="44">
        <v>4683</v>
      </c>
      <c r="O210" s="27">
        <f t="shared" si="0"/>
        <v>144659</v>
      </c>
      <c r="P210" s="29"/>
      <c r="Q210" s="24">
        <v>33711</v>
      </c>
      <c r="R210" s="24">
        <v>3150</v>
      </c>
      <c r="S210" s="24">
        <v>9661</v>
      </c>
      <c r="T210" s="24">
        <v>15987</v>
      </c>
      <c r="U210" s="24">
        <v>14860</v>
      </c>
      <c r="V210" s="24">
        <v>15561</v>
      </c>
      <c r="W210" s="24">
        <v>191</v>
      </c>
      <c r="X210" s="24"/>
      <c r="Y210" s="24"/>
      <c r="Z210" s="27">
        <f t="shared" si="1"/>
        <v>93121</v>
      </c>
      <c r="AA210" s="30">
        <f t="shared" si="2"/>
        <v>51538</v>
      </c>
      <c r="AB210" s="23"/>
      <c r="AC210" s="24">
        <v>424444</v>
      </c>
      <c r="AD210" s="24"/>
      <c r="AE210" s="24">
        <v>96300</v>
      </c>
      <c r="AF210" s="24">
        <v>2565</v>
      </c>
      <c r="AG210" s="22">
        <f t="shared" si="3"/>
        <v>523309</v>
      </c>
      <c r="AH210" s="24">
        <v>6541</v>
      </c>
      <c r="AI210" s="22">
        <f t="shared" si="4"/>
        <v>516768</v>
      </c>
      <c r="AJ210" s="36"/>
      <c r="AK210" s="36"/>
      <c r="AL210" s="36"/>
    </row>
    <row r="211" spans="1:38" ht="15.75" customHeight="1">
      <c r="A211" s="6">
        <f t="shared" si="5"/>
        <v>208</v>
      </c>
      <c r="B211" s="6">
        <v>9686</v>
      </c>
      <c r="C211" s="12" t="s">
        <v>246</v>
      </c>
      <c r="D211" s="19"/>
      <c r="E211" s="20">
        <v>73433</v>
      </c>
      <c r="F211" s="20"/>
      <c r="G211" s="20"/>
      <c r="H211" s="20"/>
      <c r="I211" s="20"/>
      <c r="J211" s="20"/>
      <c r="K211" s="20">
        <v>16288</v>
      </c>
      <c r="L211" s="20">
        <v>24697</v>
      </c>
      <c r="M211" s="20">
        <v>22243</v>
      </c>
      <c r="N211" s="20">
        <v>15045</v>
      </c>
      <c r="O211" s="27">
        <f t="shared" si="0"/>
        <v>151706</v>
      </c>
      <c r="P211" s="29"/>
      <c r="Q211" s="20">
        <v>52031</v>
      </c>
      <c r="R211" s="20">
        <v>16640</v>
      </c>
      <c r="S211" s="20">
        <v>27198</v>
      </c>
      <c r="T211" s="20">
        <v>26594</v>
      </c>
      <c r="U211" s="20">
        <v>6250</v>
      </c>
      <c r="V211" s="20">
        <v>14318</v>
      </c>
      <c r="W211" s="20">
        <v>11814</v>
      </c>
      <c r="X211" s="20"/>
      <c r="Y211" s="20">
        <v>1520</v>
      </c>
      <c r="Z211" s="27">
        <f t="shared" si="1"/>
        <v>156365</v>
      </c>
      <c r="AA211" s="30">
        <f t="shared" si="2"/>
        <v>-4659</v>
      </c>
      <c r="AB211" s="23"/>
      <c r="AC211" s="24">
        <v>1523000</v>
      </c>
      <c r="AD211" s="24"/>
      <c r="AE211" s="24">
        <v>499294</v>
      </c>
      <c r="AF211" s="24"/>
      <c r="AG211" s="22">
        <f t="shared" si="3"/>
        <v>2022294</v>
      </c>
      <c r="AH211" s="24"/>
      <c r="AI211" s="22">
        <f t="shared" si="4"/>
        <v>2022294</v>
      </c>
      <c r="AJ211" s="36"/>
      <c r="AK211" s="36"/>
      <c r="AL211" s="36"/>
    </row>
    <row r="212" spans="1:38" ht="15.75" customHeight="1">
      <c r="A212" s="6">
        <f t="shared" si="5"/>
        <v>209</v>
      </c>
      <c r="B212" s="6">
        <v>9687</v>
      </c>
      <c r="C212" s="28" t="s">
        <v>247</v>
      </c>
      <c r="D212" s="19"/>
      <c r="E212" s="44">
        <v>52173</v>
      </c>
      <c r="F212" s="44"/>
      <c r="G212" s="44"/>
      <c r="H212" s="44"/>
      <c r="I212" s="44">
        <v>1200</v>
      </c>
      <c r="J212" s="44">
        <v>5000</v>
      </c>
      <c r="K212" s="44">
        <v>55499</v>
      </c>
      <c r="L212" s="44">
        <v>3394</v>
      </c>
      <c r="M212" s="44">
        <v>2058</v>
      </c>
      <c r="N212" s="44">
        <v>11635</v>
      </c>
      <c r="O212" s="27">
        <f t="shared" si="0"/>
        <v>130959</v>
      </c>
      <c r="P212" s="29"/>
      <c r="Q212" s="24">
        <v>48410</v>
      </c>
      <c r="R212" s="24">
        <v>18252</v>
      </c>
      <c r="S212" s="24">
        <v>14591</v>
      </c>
      <c r="T212" s="24">
        <v>27939</v>
      </c>
      <c r="U212" s="24">
        <v>7507</v>
      </c>
      <c r="V212" s="24">
        <v>5798</v>
      </c>
      <c r="W212" s="24">
        <v>1425</v>
      </c>
      <c r="X212" s="24"/>
      <c r="Y212" s="24">
        <v>3683</v>
      </c>
      <c r="Z212" s="27">
        <f t="shared" si="1"/>
        <v>127605</v>
      </c>
      <c r="AA212" s="30">
        <f t="shared" si="2"/>
        <v>3354</v>
      </c>
      <c r="AB212" s="23"/>
      <c r="AC212" s="24">
        <v>4886</v>
      </c>
      <c r="AD212" s="24"/>
      <c r="AE212" s="24">
        <v>90653</v>
      </c>
      <c r="AF212" s="24">
        <v>6281</v>
      </c>
      <c r="AG212" s="22">
        <f t="shared" si="3"/>
        <v>101820</v>
      </c>
      <c r="AH212" s="24">
        <v>17069</v>
      </c>
      <c r="AI212" s="22">
        <f t="shared" si="4"/>
        <v>84751</v>
      </c>
      <c r="AJ212" s="36"/>
      <c r="AK212" s="36"/>
      <c r="AL212" s="36"/>
    </row>
    <row r="213" spans="1:38" ht="15.75" customHeight="1">
      <c r="A213" s="6">
        <f t="shared" si="5"/>
        <v>210</v>
      </c>
      <c r="B213" s="6">
        <v>9690</v>
      </c>
      <c r="C213" s="28" t="s">
        <v>248</v>
      </c>
      <c r="D213" s="19"/>
      <c r="E213" s="44">
        <v>37913</v>
      </c>
      <c r="F213" s="44">
        <v>203</v>
      </c>
      <c r="G213" s="44">
        <v>290</v>
      </c>
      <c r="H213" s="44"/>
      <c r="I213" s="44">
        <v>1500</v>
      </c>
      <c r="J213" s="44">
        <v>15867</v>
      </c>
      <c r="K213" s="44">
        <v>8546</v>
      </c>
      <c r="L213" s="44">
        <v>17616</v>
      </c>
      <c r="M213" s="44">
        <v>2856</v>
      </c>
      <c r="N213" s="44">
        <v>1861</v>
      </c>
      <c r="O213" s="27">
        <f t="shared" si="0"/>
        <v>86652</v>
      </c>
      <c r="P213" s="29"/>
      <c r="Q213" s="24">
        <v>44299</v>
      </c>
      <c r="R213" s="24">
        <v>7360</v>
      </c>
      <c r="S213" s="24">
        <v>2556</v>
      </c>
      <c r="T213" s="24">
        <v>9301</v>
      </c>
      <c r="U213" s="24">
        <v>5748</v>
      </c>
      <c r="V213" s="24">
        <v>5803</v>
      </c>
      <c r="W213" s="24">
        <v>906</v>
      </c>
      <c r="X213" s="24"/>
      <c r="Y213" s="24"/>
      <c r="Z213" s="27">
        <f t="shared" si="1"/>
        <v>75973</v>
      </c>
      <c r="AA213" s="30">
        <f t="shared" si="2"/>
        <v>10679</v>
      </c>
      <c r="AB213" s="23"/>
      <c r="AC213" s="24">
        <v>1165000</v>
      </c>
      <c r="AD213" s="24">
        <v>125000</v>
      </c>
      <c r="AE213" s="24">
        <v>322419</v>
      </c>
      <c r="AF213" s="24"/>
      <c r="AG213" s="22"/>
      <c r="AH213" s="24"/>
      <c r="AI213" s="22">
        <f t="shared" si="4"/>
        <v>0</v>
      </c>
      <c r="AJ213" s="36"/>
      <c r="AK213" s="36"/>
      <c r="AL213" s="36"/>
    </row>
    <row r="214" spans="1:38" ht="15.75" customHeight="1">
      <c r="A214" s="6">
        <f t="shared" si="5"/>
        <v>211</v>
      </c>
      <c r="B214" s="6">
        <v>9666</v>
      </c>
      <c r="C214" s="28" t="s">
        <v>249</v>
      </c>
      <c r="D214" s="19"/>
      <c r="E214" s="44">
        <v>14401</v>
      </c>
      <c r="F214" s="44">
        <v>49506</v>
      </c>
      <c r="G214" s="44"/>
      <c r="H214" s="44"/>
      <c r="I214" s="44">
        <v>-20000</v>
      </c>
      <c r="J214" s="44"/>
      <c r="K214" s="44">
        <v>83577</v>
      </c>
      <c r="L214" s="44">
        <v>1534</v>
      </c>
      <c r="M214" s="44"/>
      <c r="N214" s="44"/>
      <c r="O214" s="27">
        <f t="shared" si="0"/>
        <v>129018</v>
      </c>
      <c r="P214" s="29"/>
      <c r="Q214" s="24">
        <v>24336</v>
      </c>
      <c r="R214" s="24"/>
      <c r="S214" s="24">
        <v>35614</v>
      </c>
      <c r="T214" s="24">
        <v>27035</v>
      </c>
      <c r="U214" s="24">
        <v>25689</v>
      </c>
      <c r="V214" s="24">
        <v>11746</v>
      </c>
      <c r="W214" s="24">
        <v>33601</v>
      </c>
      <c r="X214" s="24"/>
      <c r="Y214" s="24"/>
      <c r="Z214" s="27">
        <f t="shared" si="1"/>
        <v>158021</v>
      </c>
      <c r="AA214" s="30">
        <f t="shared" si="2"/>
        <v>-29003</v>
      </c>
      <c r="AB214" s="23"/>
      <c r="AC214" s="24"/>
      <c r="AD214" s="24">
        <v>23065</v>
      </c>
      <c r="AE214" s="24">
        <v>5662426</v>
      </c>
      <c r="AF214" s="24">
        <v>20078</v>
      </c>
      <c r="AG214" s="22">
        <f aca="true" t="shared" si="6" ref="AG214:AG293">SUM(AC214:AF214)</f>
        <v>5705569</v>
      </c>
      <c r="AH214" s="24">
        <v>8387</v>
      </c>
      <c r="AI214" s="22">
        <f t="shared" si="4"/>
        <v>5697182</v>
      </c>
      <c r="AJ214" s="36"/>
      <c r="AK214" s="36"/>
      <c r="AL214" s="36"/>
    </row>
    <row r="215" spans="1:38" ht="15.75" customHeight="1">
      <c r="A215" s="6">
        <f t="shared" si="5"/>
        <v>212</v>
      </c>
      <c r="B215" s="6">
        <v>9692</v>
      </c>
      <c r="C215" s="28" t="s">
        <v>250</v>
      </c>
      <c r="D215" s="19"/>
      <c r="E215" s="44">
        <v>71004</v>
      </c>
      <c r="F215" s="44">
        <v>573</v>
      </c>
      <c r="G215" s="44">
        <v>382</v>
      </c>
      <c r="H215" s="44"/>
      <c r="I215" s="44">
        <v>73</v>
      </c>
      <c r="J215" s="44">
        <v>170666</v>
      </c>
      <c r="K215" s="44">
        <v>2961</v>
      </c>
      <c r="L215" s="44">
        <v>5109</v>
      </c>
      <c r="M215" s="44">
        <v>9236</v>
      </c>
      <c r="N215" s="44"/>
      <c r="O215" s="27">
        <f t="shared" si="0"/>
        <v>260004</v>
      </c>
      <c r="P215" s="29"/>
      <c r="Q215" s="24">
        <v>50432</v>
      </c>
      <c r="R215" s="24">
        <v>4334</v>
      </c>
      <c r="S215" s="24">
        <v>10786</v>
      </c>
      <c r="T215" s="24">
        <v>24737</v>
      </c>
      <c r="U215" s="24">
        <v>9212</v>
      </c>
      <c r="V215" s="24">
        <v>10132</v>
      </c>
      <c r="W215" s="24">
        <v>986</v>
      </c>
      <c r="X215" s="24"/>
      <c r="Y215" s="24"/>
      <c r="Z215" s="27">
        <f t="shared" si="1"/>
        <v>110619</v>
      </c>
      <c r="AA215" s="30">
        <f t="shared" si="2"/>
        <v>149385</v>
      </c>
      <c r="AB215" s="23"/>
      <c r="AC215" s="24">
        <v>1328000</v>
      </c>
      <c r="AD215" s="24">
        <v>9760</v>
      </c>
      <c r="AE215" s="24">
        <v>230449</v>
      </c>
      <c r="AF215" s="24">
        <v>8755</v>
      </c>
      <c r="AG215" s="22">
        <f t="shared" si="6"/>
        <v>1576964</v>
      </c>
      <c r="AH215" s="24"/>
      <c r="AI215" s="22">
        <f t="shared" si="4"/>
        <v>1576964</v>
      </c>
      <c r="AJ215" s="36"/>
      <c r="AK215" s="36"/>
      <c r="AL215" s="36"/>
    </row>
    <row r="216" spans="1:38" s="12" customFormat="1" ht="15.75" customHeight="1">
      <c r="A216" s="6">
        <f t="shared" si="5"/>
        <v>213</v>
      </c>
      <c r="B216" s="6">
        <v>9696</v>
      </c>
      <c r="C216" s="28" t="s">
        <v>251</v>
      </c>
      <c r="D216" s="19"/>
      <c r="E216" s="44">
        <v>9792</v>
      </c>
      <c r="F216" s="44"/>
      <c r="G216" s="44"/>
      <c r="H216" s="44"/>
      <c r="I216" s="44"/>
      <c r="J216" s="44"/>
      <c r="K216" s="44">
        <v>1377</v>
      </c>
      <c r="L216" s="44">
        <v>13369</v>
      </c>
      <c r="M216" s="44"/>
      <c r="N216" s="44"/>
      <c r="O216" s="27">
        <f t="shared" si="0"/>
        <v>24538</v>
      </c>
      <c r="P216" s="29"/>
      <c r="Q216" s="24">
        <v>19200</v>
      </c>
      <c r="R216" s="24"/>
      <c r="S216" s="24"/>
      <c r="T216" s="24">
        <v>15836</v>
      </c>
      <c r="U216" s="24"/>
      <c r="V216" s="24">
        <v>2316</v>
      </c>
      <c r="W216" s="24">
        <v>168</v>
      </c>
      <c r="X216" s="24"/>
      <c r="Y216" s="24">
        <v>209</v>
      </c>
      <c r="Z216" s="27">
        <f t="shared" si="1"/>
        <v>37729</v>
      </c>
      <c r="AA216" s="30">
        <f t="shared" si="2"/>
        <v>-13191</v>
      </c>
      <c r="AB216" s="23"/>
      <c r="AC216" s="24">
        <v>390000</v>
      </c>
      <c r="AD216" s="24">
        <v>236373</v>
      </c>
      <c r="AE216" s="24">
        <v>336163</v>
      </c>
      <c r="AF216" s="24"/>
      <c r="AG216" s="22">
        <f t="shared" si="6"/>
        <v>962536</v>
      </c>
      <c r="AH216" s="24"/>
      <c r="AI216" s="22">
        <f t="shared" si="4"/>
        <v>962536</v>
      </c>
      <c r="AJ216" s="36"/>
      <c r="AK216" s="36"/>
      <c r="AL216" s="36"/>
    </row>
    <row r="217" spans="1:38" s="10" customFormat="1" ht="15.75" customHeight="1">
      <c r="A217" s="6">
        <f t="shared" si="5"/>
        <v>214</v>
      </c>
      <c r="B217" s="6">
        <v>9707</v>
      </c>
      <c r="C217" s="28" t="s">
        <v>252</v>
      </c>
      <c r="D217" s="19"/>
      <c r="E217" s="20">
        <v>78533</v>
      </c>
      <c r="F217" s="20"/>
      <c r="G217" s="20"/>
      <c r="H217" s="20"/>
      <c r="I217" s="20">
        <v>4500</v>
      </c>
      <c r="J217" s="20"/>
      <c r="K217" s="20">
        <v>18010</v>
      </c>
      <c r="L217" s="20">
        <v>6581</v>
      </c>
      <c r="M217" s="20">
        <v>21278</v>
      </c>
      <c r="N217" s="20"/>
      <c r="O217" s="27">
        <f t="shared" si="0"/>
        <v>128902</v>
      </c>
      <c r="P217" s="29"/>
      <c r="Q217" s="20">
        <v>69845</v>
      </c>
      <c r="R217" s="20"/>
      <c r="S217" s="20">
        <v>23881</v>
      </c>
      <c r="T217" s="20">
        <v>13770</v>
      </c>
      <c r="U217" s="24">
        <v>6283</v>
      </c>
      <c r="V217" s="20">
        <v>13450</v>
      </c>
      <c r="W217" s="20"/>
      <c r="X217" s="20"/>
      <c r="Y217" s="20">
        <v>26176</v>
      </c>
      <c r="Z217" s="27">
        <f t="shared" si="1"/>
        <v>153405</v>
      </c>
      <c r="AA217" s="25">
        <f t="shared" si="2"/>
        <v>-24503</v>
      </c>
      <c r="AB217" s="23"/>
      <c r="AC217" s="24">
        <v>1145000</v>
      </c>
      <c r="AD217" s="24">
        <v>36798</v>
      </c>
      <c r="AE217" s="24">
        <v>223241</v>
      </c>
      <c r="AF217" s="24"/>
      <c r="AG217" s="22">
        <f t="shared" si="6"/>
        <v>1405039</v>
      </c>
      <c r="AH217" s="24">
        <v>104253</v>
      </c>
      <c r="AI217" s="22">
        <f t="shared" si="4"/>
        <v>1300786</v>
      </c>
      <c r="AJ217" s="36"/>
      <c r="AK217" s="36"/>
      <c r="AL217" s="36"/>
    </row>
    <row r="218" spans="1:38" ht="15.75" customHeight="1">
      <c r="A218" s="6">
        <f t="shared" si="5"/>
        <v>215</v>
      </c>
      <c r="B218" s="6">
        <v>9710</v>
      </c>
      <c r="C218" s="28" t="s">
        <v>253</v>
      </c>
      <c r="D218" s="19"/>
      <c r="E218" s="20">
        <v>22634</v>
      </c>
      <c r="F218" s="20">
        <v>332</v>
      </c>
      <c r="G218" s="20"/>
      <c r="H218" s="20"/>
      <c r="I218" s="20">
        <v>22500</v>
      </c>
      <c r="J218" s="20"/>
      <c r="K218" s="20">
        <v>3900</v>
      </c>
      <c r="L218" s="20">
        <v>13508</v>
      </c>
      <c r="M218" s="20">
        <v>415</v>
      </c>
      <c r="N218" s="20"/>
      <c r="O218" s="27">
        <f t="shared" si="0"/>
        <v>63289</v>
      </c>
      <c r="P218" s="29"/>
      <c r="Q218" s="33">
        <v>27799</v>
      </c>
      <c r="R218" s="20">
        <v>4835</v>
      </c>
      <c r="S218" s="20">
        <v>6981</v>
      </c>
      <c r="T218" s="20">
        <v>8889</v>
      </c>
      <c r="U218" s="20">
        <v>3761</v>
      </c>
      <c r="V218" s="20">
        <v>4773</v>
      </c>
      <c r="W218" s="20">
        <v>5732</v>
      </c>
      <c r="X218" s="20"/>
      <c r="Y218" s="20">
        <v>1593</v>
      </c>
      <c r="Z218" s="27">
        <f t="shared" si="1"/>
        <v>64363</v>
      </c>
      <c r="AA218" s="25">
        <f t="shared" si="2"/>
        <v>-1074</v>
      </c>
      <c r="AB218" s="23"/>
      <c r="AC218" s="24">
        <v>2142600</v>
      </c>
      <c r="AD218" s="24">
        <v>84703</v>
      </c>
      <c r="AE218" s="24">
        <v>269966</v>
      </c>
      <c r="AF218" s="24"/>
      <c r="AG218" s="22">
        <f t="shared" si="6"/>
        <v>2497269</v>
      </c>
      <c r="AH218" s="24">
        <v>3952</v>
      </c>
      <c r="AI218" s="22">
        <f t="shared" si="4"/>
        <v>2493317</v>
      </c>
      <c r="AJ218" s="36"/>
      <c r="AK218" s="36"/>
      <c r="AL218" s="36"/>
    </row>
    <row r="219" spans="1:38" ht="15.75" customHeight="1">
      <c r="A219" s="6">
        <f t="shared" si="5"/>
        <v>216</v>
      </c>
      <c r="B219" s="6">
        <v>9709</v>
      </c>
      <c r="C219" s="28" t="s">
        <v>254</v>
      </c>
      <c r="D219" s="19"/>
      <c r="E219" s="20">
        <v>80433</v>
      </c>
      <c r="F219" s="20"/>
      <c r="G219" s="20">
        <v>60</v>
      </c>
      <c r="H219" s="20"/>
      <c r="I219" s="20"/>
      <c r="J219" s="20">
        <v>25</v>
      </c>
      <c r="K219" s="20">
        <v>1376</v>
      </c>
      <c r="L219" s="20">
        <v>423</v>
      </c>
      <c r="M219" s="20">
        <v>13176</v>
      </c>
      <c r="N219" s="20">
        <v>6176</v>
      </c>
      <c r="O219" s="27">
        <f t="shared" si="0"/>
        <v>101669</v>
      </c>
      <c r="P219" s="29"/>
      <c r="Q219" s="20">
        <v>57054</v>
      </c>
      <c r="R219" s="20"/>
      <c r="S219" s="20">
        <v>7728</v>
      </c>
      <c r="T219" s="20">
        <v>21356</v>
      </c>
      <c r="U219" s="20">
        <v>4367</v>
      </c>
      <c r="V219" s="20">
        <v>10207</v>
      </c>
      <c r="W219" s="20">
        <v>275</v>
      </c>
      <c r="X219" s="20"/>
      <c r="Y219" s="20">
        <v>186</v>
      </c>
      <c r="Z219" s="27">
        <f t="shared" si="1"/>
        <v>101173</v>
      </c>
      <c r="AA219" s="25">
        <f t="shared" si="2"/>
        <v>496</v>
      </c>
      <c r="AB219" s="23"/>
      <c r="AC219" s="24">
        <v>870000</v>
      </c>
      <c r="AD219" s="24"/>
      <c r="AE219" s="24">
        <v>81361</v>
      </c>
      <c r="AF219" s="24"/>
      <c r="AG219" s="22">
        <f t="shared" si="6"/>
        <v>951361</v>
      </c>
      <c r="AH219" s="24"/>
      <c r="AI219" s="22">
        <f t="shared" si="4"/>
        <v>951361</v>
      </c>
      <c r="AJ219" s="36"/>
      <c r="AK219" s="36"/>
      <c r="AL219" s="36"/>
    </row>
    <row r="220" spans="1:38" ht="15.75" customHeight="1">
      <c r="A220" s="6">
        <f t="shared" si="5"/>
        <v>217</v>
      </c>
      <c r="B220" s="6">
        <v>9712</v>
      </c>
      <c r="C220" s="28" t="s">
        <v>255</v>
      </c>
      <c r="D220" s="19"/>
      <c r="E220" s="20">
        <v>16034</v>
      </c>
      <c r="F220" s="20"/>
      <c r="G220" s="20"/>
      <c r="H220" s="20"/>
      <c r="I220" s="20">
        <v>40000</v>
      </c>
      <c r="J220" s="20"/>
      <c r="K220" s="20"/>
      <c r="L220" s="20">
        <v>2657</v>
      </c>
      <c r="M220" s="20"/>
      <c r="N220" s="20"/>
      <c r="O220" s="27">
        <f t="shared" si="0"/>
        <v>58691</v>
      </c>
      <c r="P220" s="29"/>
      <c r="Q220" s="20">
        <v>25095</v>
      </c>
      <c r="R220" s="20">
        <v>1911</v>
      </c>
      <c r="S220" s="20">
        <v>4474</v>
      </c>
      <c r="T220" s="20">
        <v>9372</v>
      </c>
      <c r="U220" s="20">
        <v>1742</v>
      </c>
      <c r="V220" s="20">
        <v>4765</v>
      </c>
      <c r="W220" s="20"/>
      <c r="X220" s="20"/>
      <c r="Y220" s="20"/>
      <c r="Z220" s="27">
        <f t="shared" si="1"/>
        <v>47359</v>
      </c>
      <c r="AA220" s="25">
        <f t="shared" si="2"/>
        <v>11332</v>
      </c>
      <c r="AB220" s="23"/>
      <c r="AC220" s="24">
        <v>932000</v>
      </c>
      <c r="AD220" s="24"/>
      <c r="AE220" s="24">
        <v>56948</v>
      </c>
      <c r="AF220" s="24"/>
      <c r="AG220" s="22">
        <f t="shared" si="6"/>
        <v>988948</v>
      </c>
      <c r="AH220" s="24">
        <v>247</v>
      </c>
      <c r="AI220" s="22">
        <f t="shared" si="4"/>
        <v>988701</v>
      </c>
      <c r="AJ220" s="36"/>
      <c r="AK220" s="36"/>
      <c r="AL220" s="36"/>
    </row>
    <row r="221" spans="1:38" ht="15.75" customHeight="1">
      <c r="A221" s="6">
        <f t="shared" si="5"/>
        <v>218</v>
      </c>
      <c r="B221" s="6">
        <v>9713</v>
      </c>
      <c r="C221" s="28" t="s">
        <v>256</v>
      </c>
      <c r="D221" s="19" t="s">
        <v>38</v>
      </c>
      <c r="E221" s="20">
        <v>41884</v>
      </c>
      <c r="F221" s="20"/>
      <c r="G221" s="20"/>
      <c r="H221" s="20"/>
      <c r="I221" s="20"/>
      <c r="J221" s="20"/>
      <c r="K221" s="20">
        <v>2486</v>
      </c>
      <c r="L221" s="20">
        <v>4024</v>
      </c>
      <c r="M221" s="20">
        <v>1144</v>
      </c>
      <c r="N221" s="20">
        <v>206</v>
      </c>
      <c r="O221" s="27">
        <f t="shared" si="0"/>
        <v>49744</v>
      </c>
      <c r="P221" s="29"/>
      <c r="Q221" s="20">
        <v>56593</v>
      </c>
      <c r="R221" s="20"/>
      <c r="S221" s="20"/>
      <c r="T221" s="20">
        <v>9910</v>
      </c>
      <c r="U221" s="20">
        <v>1397</v>
      </c>
      <c r="V221" s="20">
        <v>7647</v>
      </c>
      <c r="W221" s="20">
        <v>455</v>
      </c>
      <c r="X221" s="20"/>
      <c r="Y221" s="20"/>
      <c r="Z221" s="27">
        <f t="shared" si="1"/>
        <v>76002</v>
      </c>
      <c r="AA221" s="25">
        <f t="shared" si="2"/>
        <v>-26258</v>
      </c>
      <c r="AB221" s="23"/>
      <c r="AC221" s="24"/>
      <c r="AD221" s="24"/>
      <c r="AE221" s="24">
        <v>94517</v>
      </c>
      <c r="AF221" s="24"/>
      <c r="AG221" s="22">
        <f t="shared" si="6"/>
        <v>94517</v>
      </c>
      <c r="AH221" s="24">
        <v>11728</v>
      </c>
      <c r="AI221" s="22">
        <f t="shared" si="4"/>
        <v>82789</v>
      </c>
      <c r="AJ221" s="36"/>
      <c r="AK221" s="36"/>
      <c r="AL221" s="36"/>
    </row>
    <row r="222" spans="1:38" ht="15.75" customHeight="1">
      <c r="A222" s="6">
        <f t="shared" si="5"/>
        <v>219</v>
      </c>
      <c r="B222" s="6">
        <v>9714</v>
      </c>
      <c r="C222" s="28" t="s">
        <v>257</v>
      </c>
      <c r="D222" s="19"/>
      <c r="E222" s="20">
        <v>16945</v>
      </c>
      <c r="F222" s="20">
        <v>250</v>
      </c>
      <c r="G222" s="20"/>
      <c r="H222" s="20"/>
      <c r="I222" s="20"/>
      <c r="J222" s="20"/>
      <c r="K222" s="20"/>
      <c r="L222" s="20">
        <v>6604</v>
      </c>
      <c r="M222" s="20">
        <v>6805</v>
      </c>
      <c r="N222" s="20">
        <v>2544</v>
      </c>
      <c r="O222" s="27">
        <f t="shared" si="0"/>
        <v>33148</v>
      </c>
      <c r="P222" s="29"/>
      <c r="Q222" s="20"/>
      <c r="R222" s="20"/>
      <c r="S222" s="20">
        <v>13984</v>
      </c>
      <c r="T222" s="20">
        <v>17142</v>
      </c>
      <c r="U222" s="20">
        <v>1658</v>
      </c>
      <c r="V222" s="20">
        <v>2962</v>
      </c>
      <c r="W222" s="20">
        <v>1432</v>
      </c>
      <c r="X222" s="20"/>
      <c r="Y222" s="20"/>
      <c r="Z222" s="27">
        <f t="shared" si="1"/>
        <v>37178</v>
      </c>
      <c r="AA222" s="25">
        <f t="shared" si="2"/>
        <v>-4030</v>
      </c>
      <c r="AB222" s="23"/>
      <c r="AC222" s="24">
        <v>1065000</v>
      </c>
      <c r="AD222" s="24"/>
      <c r="AE222" s="24">
        <v>149207</v>
      </c>
      <c r="AF222" s="24"/>
      <c r="AG222" s="22">
        <f t="shared" si="6"/>
        <v>1214207</v>
      </c>
      <c r="AH222" s="24"/>
      <c r="AI222" s="22">
        <f t="shared" si="4"/>
        <v>1214207</v>
      </c>
      <c r="AJ222" s="36"/>
      <c r="AK222" s="36"/>
      <c r="AL222" s="36"/>
    </row>
    <row r="223" spans="1:38" s="10" customFormat="1" ht="15.75" customHeight="1">
      <c r="A223" s="6">
        <f t="shared" si="5"/>
        <v>220</v>
      </c>
      <c r="B223" s="6">
        <v>9739</v>
      </c>
      <c r="C223" s="45" t="s">
        <v>258</v>
      </c>
      <c r="D223" s="19"/>
      <c r="E223" s="20">
        <v>49074</v>
      </c>
      <c r="F223" s="20"/>
      <c r="G223" s="20"/>
      <c r="H223" s="20"/>
      <c r="I223" s="20"/>
      <c r="J223" s="20"/>
      <c r="K223" s="20">
        <v>1866</v>
      </c>
      <c r="L223" s="20">
        <v>383</v>
      </c>
      <c r="M223" s="20">
        <v>16641</v>
      </c>
      <c r="N223" s="20">
        <v>22324</v>
      </c>
      <c r="O223" s="27">
        <f t="shared" si="0"/>
        <v>90288</v>
      </c>
      <c r="P223" s="29"/>
      <c r="Q223" s="20">
        <v>62859</v>
      </c>
      <c r="R223" s="20"/>
      <c r="S223" s="20"/>
      <c r="T223" s="20">
        <v>16520</v>
      </c>
      <c r="U223" s="20">
        <v>2862</v>
      </c>
      <c r="V223" s="20">
        <v>4006</v>
      </c>
      <c r="W223" s="20"/>
      <c r="X223" s="20"/>
      <c r="Y223" s="20">
        <v>12674</v>
      </c>
      <c r="Z223" s="27">
        <f t="shared" si="1"/>
        <v>98921</v>
      </c>
      <c r="AA223" s="25">
        <f t="shared" si="2"/>
        <v>-8633</v>
      </c>
      <c r="AB223" s="23"/>
      <c r="AC223" s="24">
        <v>827000</v>
      </c>
      <c r="AD223" s="24"/>
      <c r="AE223" s="24">
        <v>32853</v>
      </c>
      <c r="AF223" s="24"/>
      <c r="AG223" s="22">
        <f t="shared" si="6"/>
        <v>859853</v>
      </c>
      <c r="AH223" s="24"/>
      <c r="AI223" s="22">
        <f t="shared" si="4"/>
        <v>859853</v>
      </c>
      <c r="AJ223" s="36"/>
      <c r="AK223" s="36"/>
      <c r="AL223" s="36"/>
    </row>
    <row r="224" spans="1:38" ht="15.75" customHeight="1">
      <c r="A224" s="6">
        <f t="shared" si="5"/>
        <v>221</v>
      </c>
      <c r="B224" s="6">
        <v>16476</v>
      </c>
      <c r="C224" s="45" t="s">
        <v>259</v>
      </c>
      <c r="D224" s="19"/>
      <c r="E224" s="24">
        <v>148284</v>
      </c>
      <c r="F224" s="24"/>
      <c r="G224" s="24">
        <v>48025</v>
      </c>
      <c r="H224" s="24"/>
      <c r="I224" s="24">
        <v>15000</v>
      </c>
      <c r="J224" s="24"/>
      <c r="K224" s="24">
        <v>5578</v>
      </c>
      <c r="L224" s="24">
        <v>586</v>
      </c>
      <c r="M224" s="24">
        <v>2050</v>
      </c>
      <c r="N224" s="24">
        <v>1860</v>
      </c>
      <c r="O224" s="27">
        <f t="shared" si="0"/>
        <v>221383</v>
      </c>
      <c r="P224" s="29"/>
      <c r="Q224" s="24">
        <v>63879</v>
      </c>
      <c r="R224" s="24"/>
      <c r="S224" s="24">
        <v>72431</v>
      </c>
      <c r="T224" s="24">
        <v>25631</v>
      </c>
      <c r="U224" s="24">
        <v>12921</v>
      </c>
      <c r="V224" s="24">
        <v>21065</v>
      </c>
      <c r="W224" s="24">
        <v>12883</v>
      </c>
      <c r="X224" s="24"/>
      <c r="Y224" s="24">
        <v>20570</v>
      </c>
      <c r="Z224" s="27">
        <f t="shared" si="1"/>
        <v>229380</v>
      </c>
      <c r="AA224" s="25">
        <f t="shared" si="2"/>
        <v>-7997</v>
      </c>
      <c r="AB224" s="23"/>
      <c r="AC224" s="24">
        <v>4680700</v>
      </c>
      <c r="AD224" s="24">
        <v>14005</v>
      </c>
      <c r="AE224" s="24">
        <v>47136</v>
      </c>
      <c r="AF224" s="60"/>
      <c r="AG224" s="22">
        <f t="shared" si="6"/>
        <v>4741841</v>
      </c>
      <c r="AH224" s="24"/>
      <c r="AI224" s="22">
        <f t="shared" si="4"/>
        <v>4741841</v>
      </c>
      <c r="AJ224" s="36"/>
      <c r="AK224" s="36"/>
      <c r="AL224" s="36"/>
    </row>
    <row r="225" spans="1:38" ht="15.75" customHeight="1">
      <c r="A225" s="6">
        <f t="shared" si="5"/>
        <v>222</v>
      </c>
      <c r="B225" s="6">
        <v>9743</v>
      </c>
      <c r="C225" s="45" t="s">
        <v>260</v>
      </c>
      <c r="D225" s="19"/>
      <c r="E225" s="20">
        <v>40608</v>
      </c>
      <c r="F225" s="20"/>
      <c r="G225" s="20">
        <v>1188</v>
      </c>
      <c r="H225" s="20">
        <v>30000</v>
      </c>
      <c r="I225" s="20"/>
      <c r="J225" s="20"/>
      <c r="K225" s="20">
        <v>14538</v>
      </c>
      <c r="L225" s="20">
        <v>15193</v>
      </c>
      <c r="M225" s="20">
        <v>7614</v>
      </c>
      <c r="N225" s="20">
        <v>3830</v>
      </c>
      <c r="O225" s="27">
        <f t="shared" si="0"/>
        <v>112971</v>
      </c>
      <c r="P225" s="29"/>
      <c r="Q225" s="20">
        <v>8057</v>
      </c>
      <c r="R225" s="20"/>
      <c r="S225" s="20">
        <v>1725</v>
      </c>
      <c r="T225" s="20">
        <v>8366</v>
      </c>
      <c r="U225" s="20">
        <v>920</v>
      </c>
      <c r="V225" s="20">
        <v>6097</v>
      </c>
      <c r="W225" s="20">
        <v>3462</v>
      </c>
      <c r="X225" s="20"/>
      <c r="Y225" s="20"/>
      <c r="Z225" s="27">
        <f t="shared" si="1"/>
        <v>28627</v>
      </c>
      <c r="AA225" s="25">
        <f t="shared" si="2"/>
        <v>84344</v>
      </c>
      <c r="AB225" s="23"/>
      <c r="AC225" s="24">
        <v>1026000</v>
      </c>
      <c r="AD225" s="24">
        <v>61155</v>
      </c>
      <c r="AE225" s="24">
        <v>454682</v>
      </c>
      <c r="AF225" s="24"/>
      <c r="AG225" s="22">
        <f t="shared" si="6"/>
        <v>1541837</v>
      </c>
      <c r="AH225" s="24"/>
      <c r="AI225" s="22">
        <f t="shared" si="4"/>
        <v>1541837</v>
      </c>
      <c r="AJ225" s="36"/>
      <c r="AK225" s="36"/>
      <c r="AL225" s="36"/>
    </row>
    <row r="226" spans="1:38" ht="15.75" customHeight="1">
      <c r="A226" s="6">
        <f t="shared" si="5"/>
        <v>223</v>
      </c>
      <c r="B226" s="6">
        <v>16724</v>
      </c>
      <c r="C226" s="45" t="s">
        <v>261</v>
      </c>
      <c r="D226" s="19"/>
      <c r="E226" s="20">
        <v>206652</v>
      </c>
      <c r="F226" s="20">
        <v>1927</v>
      </c>
      <c r="G226" s="20">
        <v>6483</v>
      </c>
      <c r="H226" s="20"/>
      <c r="I226" s="20"/>
      <c r="J226" s="20">
        <v>2500</v>
      </c>
      <c r="K226" s="20">
        <v>63386</v>
      </c>
      <c r="L226" s="20">
        <v>79269</v>
      </c>
      <c r="M226" s="20">
        <v>15875</v>
      </c>
      <c r="N226" s="20"/>
      <c r="O226" s="27">
        <f t="shared" si="0"/>
        <v>376092</v>
      </c>
      <c r="P226" s="29"/>
      <c r="Q226" s="20">
        <v>208432</v>
      </c>
      <c r="R226" s="20">
        <v>13022</v>
      </c>
      <c r="S226" s="20">
        <v>84401</v>
      </c>
      <c r="T226" s="20">
        <v>89006</v>
      </c>
      <c r="U226" s="20">
        <v>40219</v>
      </c>
      <c r="V226" s="20">
        <v>47302</v>
      </c>
      <c r="W226" s="20">
        <v>2524</v>
      </c>
      <c r="X226" s="20">
        <v>59840</v>
      </c>
      <c r="Y226" s="20"/>
      <c r="Z226" s="27">
        <f t="shared" si="1"/>
        <v>544746</v>
      </c>
      <c r="AA226" s="25">
        <f t="shared" si="2"/>
        <v>-168654</v>
      </c>
      <c r="AB226" s="23"/>
      <c r="AC226" s="24">
        <v>4908941</v>
      </c>
      <c r="AD226" s="24"/>
      <c r="AE226" s="24">
        <v>1573950</v>
      </c>
      <c r="AF226" s="24">
        <v>378763</v>
      </c>
      <c r="AG226" s="22">
        <f t="shared" si="6"/>
        <v>6861654</v>
      </c>
      <c r="AH226" s="24">
        <v>14872</v>
      </c>
      <c r="AI226" s="22">
        <f t="shared" si="4"/>
        <v>6846782</v>
      </c>
      <c r="AJ226" s="36"/>
      <c r="AK226" s="36"/>
      <c r="AL226" s="36"/>
    </row>
    <row r="227" spans="1:38" ht="15.75" customHeight="1">
      <c r="A227" s="6">
        <f t="shared" si="5"/>
        <v>224</v>
      </c>
      <c r="B227" s="6">
        <v>9750</v>
      </c>
      <c r="C227" s="45" t="s">
        <v>262</v>
      </c>
      <c r="D227" s="19"/>
      <c r="E227" s="20">
        <v>64376</v>
      </c>
      <c r="F227" s="20"/>
      <c r="G227" s="20">
        <v>720</v>
      </c>
      <c r="H227" s="20"/>
      <c r="I227" s="20"/>
      <c r="J227" s="20"/>
      <c r="K227" s="20">
        <v>2407</v>
      </c>
      <c r="L227" s="20">
        <v>18696</v>
      </c>
      <c r="M227" s="20">
        <v>4663</v>
      </c>
      <c r="N227" s="20">
        <v>4217</v>
      </c>
      <c r="O227" s="27">
        <f t="shared" si="0"/>
        <v>95079</v>
      </c>
      <c r="P227" s="29"/>
      <c r="Q227" s="20">
        <v>55397</v>
      </c>
      <c r="R227" s="20">
        <v>10400</v>
      </c>
      <c r="S227" s="20"/>
      <c r="T227" s="20">
        <v>24764</v>
      </c>
      <c r="U227" s="24">
        <v>6346</v>
      </c>
      <c r="V227" s="20">
        <v>8805</v>
      </c>
      <c r="W227" s="20">
        <v>843</v>
      </c>
      <c r="X227" s="20"/>
      <c r="Y227" s="20"/>
      <c r="Z227" s="27">
        <f t="shared" si="1"/>
        <v>106555</v>
      </c>
      <c r="AA227" s="25">
        <f t="shared" si="2"/>
        <v>-11476</v>
      </c>
      <c r="AB227" s="23"/>
      <c r="AC227" s="24">
        <v>610000</v>
      </c>
      <c r="AD227" s="24">
        <v>265097</v>
      </c>
      <c r="AE227" s="24">
        <v>367936</v>
      </c>
      <c r="AF227" s="24">
        <v>5337</v>
      </c>
      <c r="AG227" s="22">
        <f t="shared" si="6"/>
        <v>1248370</v>
      </c>
      <c r="AH227" s="24">
        <v>12030</v>
      </c>
      <c r="AI227" s="22">
        <f t="shared" si="4"/>
        <v>1236340</v>
      </c>
      <c r="AJ227" s="36"/>
      <c r="AK227" s="36"/>
      <c r="AL227" s="36"/>
    </row>
    <row r="228" spans="1:38" ht="15.75" customHeight="1">
      <c r="A228" s="6">
        <f t="shared" si="5"/>
        <v>225</v>
      </c>
      <c r="B228" s="6">
        <v>15928</v>
      </c>
      <c r="C228" s="10" t="s">
        <v>263</v>
      </c>
      <c r="D228" s="19"/>
      <c r="E228" s="44">
        <v>52366</v>
      </c>
      <c r="F228" s="44">
        <v>6969</v>
      </c>
      <c r="G228" s="44"/>
      <c r="H228" s="44"/>
      <c r="I228" s="44"/>
      <c r="J228" s="44"/>
      <c r="K228" s="44">
        <v>4538</v>
      </c>
      <c r="L228" s="44">
        <v>31447</v>
      </c>
      <c r="M228" s="44"/>
      <c r="N228" s="44">
        <v>642</v>
      </c>
      <c r="O228" s="27">
        <f t="shared" si="0"/>
        <v>95962</v>
      </c>
      <c r="P228" s="29"/>
      <c r="Q228" s="24">
        <v>17580</v>
      </c>
      <c r="R228" s="24"/>
      <c r="S228" s="24">
        <v>1289</v>
      </c>
      <c r="T228" s="24">
        <v>30036</v>
      </c>
      <c r="U228" s="24">
        <v>7175</v>
      </c>
      <c r="V228" s="24">
        <v>9840</v>
      </c>
      <c r="W228" s="24">
        <v>6992</v>
      </c>
      <c r="X228" s="24">
        <v>-4927</v>
      </c>
      <c r="Y228" s="24">
        <v>1007</v>
      </c>
      <c r="Z228" s="27">
        <f t="shared" si="1"/>
        <v>68992</v>
      </c>
      <c r="AA228" s="25">
        <f t="shared" si="2"/>
        <v>26970</v>
      </c>
      <c r="AB228" s="23"/>
      <c r="AC228" s="24">
        <v>1200624</v>
      </c>
      <c r="AD228" s="24">
        <v>40422</v>
      </c>
      <c r="AE228" s="24">
        <v>751008</v>
      </c>
      <c r="AF228" s="24">
        <v>680</v>
      </c>
      <c r="AG228" s="22">
        <f t="shared" si="6"/>
        <v>1992734</v>
      </c>
      <c r="AH228" s="24">
        <v>2306</v>
      </c>
      <c r="AI228" s="22">
        <f t="shared" si="4"/>
        <v>1990428</v>
      </c>
      <c r="AJ228" s="36"/>
      <c r="AK228" s="36"/>
      <c r="AL228" s="36"/>
    </row>
    <row r="229" spans="1:38" s="10" customFormat="1" ht="15.75" customHeight="1">
      <c r="A229" s="6">
        <f t="shared" si="5"/>
        <v>226</v>
      </c>
      <c r="B229" s="61">
        <v>12601</v>
      </c>
      <c r="C229" s="62" t="s">
        <v>264</v>
      </c>
      <c r="D229" s="19"/>
      <c r="E229" s="44">
        <v>133720</v>
      </c>
      <c r="F229" s="44"/>
      <c r="G229" s="44">
        <v>5765</v>
      </c>
      <c r="H229" s="44"/>
      <c r="I229" s="44">
        <v>3000</v>
      </c>
      <c r="J229" s="44">
        <v>17850</v>
      </c>
      <c r="K229" s="44">
        <v>20742</v>
      </c>
      <c r="L229" s="44">
        <v>15914</v>
      </c>
      <c r="M229" s="44">
        <v>9373</v>
      </c>
      <c r="N229" s="44">
        <v>9346</v>
      </c>
      <c r="O229" s="63">
        <f t="shared" si="0"/>
        <v>215710</v>
      </c>
      <c r="P229" s="64"/>
      <c r="Q229" s="24">
        <v>120366</v>
      </c>
      <c r="R229" s="24">
        <v>5800</v>
      </c>
      <c r="S229" s="24">
        <v>28641</v>
      </c>
      <c r="T229" s="24">
        <v>56094</v>
      </c>
      <c r="U229" s="24">
        <v>10502</v>
      </c>
      <c r="V229" s="24">
        <v>18629</v>
      </c>
      <c r="W229" s="24">
        <v>8694</v>
      </c>
      <c r="X229" s="24"/>
      <c r="Y229" s="24"/>
      <c r="Z229" s="63">
        <f t="shared" si="1"/>
        <v>248726</v>
      </c>
      <c r="AA229" s="25">
        <f t="shared" si="2"/>
        <v>-33016</v>
      </c>
      <c r="AB229" s="23"/>
      <c r="AC229" s="24">
        <v>1325139</v>
      </c>
      <c r="AD229" s="24">
        <v>30871</v>
      </c>
      <c r="AE229" s="24">
        <v>539897</v>
      </c>
      <c r="AF229" s="24"/>
      <c r="AG229" s="22">
        <f t="shared" si="6"/>
        <v>1895907</v>
      </c>
      <c r="AH229" s="24"/>
      <c r="AI229" s="22">
        <f t="shared" si="4"/>
        <v>1895907</v>
      </c>
      <c r="AJ229" s="36"/>
      <c r="AK229" s="36"/>
      <c r="AL229" s="36"/>
    </row>
    <row r="230" spans="1:38" s="10" customFormat="1" ht="15.75" customHeight="1">
      <c r="A230" s="6">
        <f t="shared" si="5"/>
        <v>227</v>
      </c>
      <c r="B230" s="6">
        <v>9801</v>
      </c>
      <c r="C230" s="10" t="s">
        <v>265</v>
      </c>
      <c r="D230" s="19"/>
      <c r="E230" s="44">
        <v>14287</v>
      </c>
      <c r="F230" s="44"/>
      <c r="G230" s="44"/>
      <c r="H230" s="44"/>
      <c r="I230" s="44">
        <v>10000</v>
      </c>
      <c r="J230" s="44"/>
      <c r="K230" s="44">
        <v>26</v>
      </c>
      <c r="L230" s="44">
        <v>7075</v>
      </c>
      <c r="M230" s="44"/>
      <c r="N230" s="44"/>
      <c r="O230" s="63">
        <f t="shared" si="0"/>
        <v>31388</v>
      </c>
      <c r="P230" s="29"/>
      <c r="Q230" s="24">
        <v>1400</v>
      </c>
      <c r="R230" s="24"/>
      <c r="S230" s="24"/>
      <c r="T230" s="24">
        <v>5329</v>
      </c>
      <c r="U230" s="24">
        <v>1652</v>
      </c>
      <c r="V230" s="24">
        <v>1805</v>
      </c>
      <c r="W230" s="24">
        <v>840</v>
      </c>
      <c r="X230" s="24">
        <v>76000</v>
      </c>
      <c r="Y230" s="24">
        <v>275526</v>
      </c>
      <c r="Z230" s="27">
        <f t="shared" si="1"/>
        <v>362552</v>
      </c>
      <c r="AA230" s="25">
        <f t="shared" si="2"/>
        <v>-331164</v>
      </c>
      <c r="AB230" s="23"/>
      <c r="AC230" s="24">
        <v>301613</v>
      </c>
      <c r="AD230" s="24">
        <v>111000</v>
      </c>
      <c r="AE230" s="24">
        <v>78468</v>
      </c>
      <c r="AF230" s="24"/>
      <c r="AG230" s="22">
        <f t="shared" si="6"/>
        <v>491081</v>
      </c>
      <c r="AH230" s="24"/>
      <c r="AI230" s="22">
        <f t="shared" si="4"/>
        <v>491081</v>
      </c>
      <c r="AJ230" s="36"/>
      <c r="AK230" s="36"/>
      <c r="AL230" s="36"/>
    </row>
    <row r="231" spans="1:38" s="10" customFormat="1" ht="15.75" customHeight="1">
      <c r="A231" s="6">
        <f t="shared" si="5"/>
        <v>228</v>
      </c>
      <c r="B231" s="65">
        <v>14281</v>
      </c>
      <c r="C231" s="28" t="s">
        <v>266</v>
      </c>
      <c r="D231" s="19"/>
      <c r="E231" s="44">
        <v>113720</v>
      </c>
      <c r="F231" s="44">
        <v>1373</v>
      </c>
      <c r="G231" s="44">
        <v>11651</v>
      </c>
      <c r="H231" s="44"/>
      <c r="I231" s="44"/>
      <c r="J231" s="44">
        <v>1670</v>
      </c>
      <c r="K231" s="44">
        <v>36159</v>
      </c>
      <c r="L231" s="44">
        <v>47709</v>
      </c>
      <c r="M231" s="44">
        <v>10960</v>
      </c>
      <c r="N231" s="44">
        <v>820</v>
      </c>
      <c r="O231" s="63">
        <f t="shared" si="0"/>
        <v>224062</v>
      </c>
      <c r="P231" s="23"/>
      <c r="Q231" s="24">
        <v>114662</v>
      </c>
      <c r="R231" s="24">
        <v>31200</v>
      </c>
      <c r="S231" s="24">
        <v>43722</v>
      </c>
      <c r="T231" s="24">
        <v>50546</v>
      </c>
      <c r="U231" s="24">
        <v>13396</v>
      </c>
      <c r="V231" s="24">
        <v>28715</v>
      </c>
      <c r="W231" s="24">
        <v>5328</v>
      </c>
      <c r="X231" s="24"/>
      <c r="Y231" s="24"/>
      <c r="Z231" s="22">
        <f t="shared" si="1"/>
        <v>287569</v>
      </c>
      <c r="AA231" s="25">
        <f t="shared" si="2"/>
        <v>-63507</v>
      </c>
      <c r="AB231" s="23"/>
      <c r="AC231" s="24"/>
      <c r="AD231" s="24"/>
      <c r="AE231" s="24">
        <v>1313170</v>
      </c>
      <c r="AF231" s="24">
        <v>2591</v>
      </c>
      <c r="AG231" s="22">
        <f t="shared" si="6"/>
        <v>1315761</v>
      </c>
      <c r="AH231" s="24">
        <v>11772</v>
      </c>
      <c r="AI231" s="22">
        <f t="shared" si="4"/>
        <v>1303989</v>
      </c>
      <c r="AJ231" s="36"/>
      <c r="AK231" s="36"/>
      <c r="AL231" s="36"/>
    </row>
    <row r="232" spans="1:38" s="10" customFormat="1" ht="15.75" customHeight="1">
      <c r="A232" s="6">
        <f t="shared" si="5"/>
        <v>229</v>
      </c>
      <c r="B232" s="6">
        <v>9852</v>
      </c>
      <c r="C232" s="10" t="s">
        <v>267</v>
      </c>
      <c r="D232" s="19" t="s">
        <v>38</v>
      </c>
      <c r="E232" s="20">
        <v>110376</v>
      </c>
      <c r="F232" s="20"/>
      <c r="G232" s="20">
        <v>21683</v>
      </c>
      <c r="H232" s="20"/>
      <c r="I232" s="20"/>
      <c r="J232" s="20"/>
      <c r="K232" s="20">
        <v>11989</v>
      </c>
      <c r="L232" s="20">
        <v>1402</v>
      </c>
      <c r="M232" s="20">
        <v>1805</v>
      </c>
      <c r="N232" s="20"/>
      <c r="O232" s="63">
        <f t="shared" si="0"/>
        <v>147255</v>
      </c>
      <c r="P232" s="29"/>
      <c r="Q232" s="20">
        <v>52147</v>
      </c>
      <c r="R232" s="20">
        <v>19719</v>
      </c>
      <c r="S232" s="20">
        <v>2050</v>
      </c>
      <c r="T232" s="20">
        <v>17231</v>
      </c>
      <c r="U232" s="24">
        <v>25412</v>
      </c>
      <c r="V232" s="20">
        <v>17196</v>
      </c>
      <c r="W232" s="20">
        <v>27083</v>
      </c>
      <c r="X232" s="20"/>
      <c r="Y232" s="20"/>
      <c r="Z232" s="27">
        <f t="shared" si="1"/>
        <v>160838</v>
      </c>
      <c r="AA232" s="30">
        <f t="shared" si="2"/>
        <v>-13583</v>
      </c>
      <c r="AB232" s="23"/>
      <c r="AC232" s="24">
        <v>2139379</v>
      </c>
      <c r="AD232" s="24">
        <v>402044</v>
      </c>
      <c r="AE232" s="24">
        <v>73972</v>
      </c>
      <c r="AF232" s="24">
        <v>8290</v>
      </c>
      <c r="AG232" s="22">
        <f t="shared" si="6"/>
        <v>2623685</v>
      </c>
      <c r="AH232" s="24">
        <v>23512</v>
      </c>
      <c r="AI232" s="22">
        <f t="shared" si="4"/>
        <v>2600173</v>
      </c>
      <c r="AJ232" s="36"/>
      <c r="AK232" s="36"/>
      <c r="AL232" s="36"/>
    </row>
    <row r="233" spans="1:38" s="10" customFormat="1" ht="15.75" customHeight="1">
      <c r="A233" s="6">
        <f t="shared" si="5"/>
        <v>230</v>
      </c>
      <c r="B233" s="65">
        <v>9768</v>
      </c>
      <c r="C233" s="28" t="s">
        <v>268</v>
      </c>
      <c r="D233" s="19"/>
      <c r="E233" s="44">
        <v>104857</v>
      </c>
      <c r="F233" s="44"/>
      <c r="G233" s="44">
        <v>16245</v>
      </c>
      <c r="H233" s="44">
        <v>500</v>
      </c>
      <c r="I233" s="44"/>
      <c r="J233" s="44"/>
      <c r="K233" s="44">
        <v>16800</v>
      </c>
      <c r="L233" s="44">
        <v>8791</v>
      </c>
      <c r="M233" s="44"/>
      <c r="N233" s="44"/>
      <c r="O233" s="63">
        <f t="shared" si="0"/>
        <v>147193</v>
      </c>
      <c r="P233" s="23"/>
      <c r="Q233" s="24">
        <v>58060</v>
      </c>
      <c r="R233" s="24"/>
      <c r="S233" s="24"/>
      <c r="T233" s="24">
        <v>18268</v>
      </c>
      <c r="U233" s="24">
        <v>13845</v>
      </c>
      <c r="V233" s="24">
        <v>13019</v>
      </c>
      <c r="W233" s="24">
        <v>13900</v>
      </c>
      <c r="X233" s="24"/>
      <c r="Y233" s="24">
        <v>5835</v>
      </c>
      <c r="Z233" s="22">
        <f t="shared" si="1"/>
        <v>122927</v>
      </c>
      <c r="AA233" s="25">
        <f t="shared" si="2"/>
        <v>24266</v>
      </c>
      <c r="AB233" s="23"/>
      <c r="AC233" s="24"/>
      <c r="AD233" s="24"/>
      <c r="AE233" s="24">
        <v>325052</v>
      </c>
      <c r="AF233" s="24"/>
      <c r="AG233" s="22">
        <f t="shared" si="6"/>
        <v>325052</v>
      </c>
      <c r="AH233" s="24"/>
      <c r="AI233" s="22">
        <f t="shared" si="4"/>
        <v>325052</v>
      </c>
      <c r="AJ233" s="36"/>
      <c r="AK233" s="36"/>
      <c r="AL233" s="36"/>
    </row>
    <row r="234" spans="1:38" ht="15.75" customHeight="1">
      <c r="A234" s="6">
        <f t="shared" si="5"/>
        <v>231</v>
      </c>
      <c r="B234" s="65">
        <v>9770</v>
      </c>
      <c r="C234" s="28" t="s">
        <v>269</v>
      </c>
      <c r="D234" s="19"/>
      <c r="E234" s="44">
        <v>95148</v>
      </c>
      <c r="F234" s="44"/>
      <c r="G234" s="44">
        <v>1079</v>
      </c>
      <c r="H234" s="44"/>
      <c r="I234" s="44">
        <v>3620</v>
      </c>
      <c r="J234" s="44">
        <v>3062</v>
      </c>
      <c r="K234" s="44">
        <v>73670</v>
      </c>
      <c r="L234" s="44">
        <v>84107</v>
      </c>
      <c r="M234" s="44">
        <v>12296</v>
      </c>
      <c r="N234" s="44">
        <v>8974</v>
      </c>
      <c r="O234" s="63">
        <f t="shared" si="0"/>
        <v>281956</v>
      </c>
      <c r="P234" s="23"/>
      <c r="Q234" s="24">
        <v>105362</v>
      </c>
      <c r="R234" s="24">
        <v>7800</v>
      </c>
      <c r="S234" s="24">
        <v>12589</v>
      </c>
      <c r="T234" s="24">
        <v>123298</v>
      </c>
      <c r="U234" s="24">
        <v>51517</v>
      </c>
      <c r="V234" s="24">
        <v>19721</v>
      </c>
      <c r="W234" s="24"/>
      <c r="X234" s="24"/>
      <c r="Y234" s="24"/>
      <c r="Z234" s="22">
        <f t="shared" si="1"/>
        <v>320287</v>
      </c>
      <c r="AA234" s="25">
        <f t="shared" si="2"/>
        <v>-38331</v>
      </c>
      <c r="AB234" s="23"/>
      <c r="AC234" s="24"/>
      <c r="AD234" s="24"/>
      <c r="AE234" s="24">
        <v>1544615</v>
      </c>
      <c r="AF234" s="24">
        <v>12880</v>
      </c>
      <c r="AG234" s="22">
        <f t="shared" si="6"/>
        <v>1557495</v>
      </c>
      <c r="AH234" s="24">
        <v>78884</v>
      </c>
      <c r="AI234" s="22">
        <f t="shared" si="4"/>
        <v>1478611</v>
      </c>
      <c r="AJ234" s="36"/>
      <c r="AK234" s="36"/>
      <c r="AL234" s="36"/>
    </row>
    <row r="235" spans="1:38" ht="15.75" customHeight="1">
      <c r="A235" s="6">
        <f t="shared" si="5"/>
        <v>232</v>
      </c>
      <c r="B235" s="65">
        <v>9771</v>
      </c>
      <c r="C235" s="28" t="s">
        <v>270</v>
      </c>
      <c r="D235" s="19"/>
      <c r="E235" s="44">
        <v>168638</v>
      </c>
      <c r="F235" s="44">
        <v>5721</v>
      </c>
      <c r="G235" s="44"/>
      <c r="H235" s="44"/>
      <c r="I235" s="44"/>
      <c r="J235" s="44">
        <v>8101</v>
      </c>
      <c r="K235" s="44">
        <v>57939</v>
      </c>
      <c r="L235" s="44">
        <v>8636</v>
      </c>
      <c r="M235" s="44">
        <v>10793</v>
      </c>
      <c r="N235" s="44">
        <v>9782</v>
      </c>
      <c r="O235" s="63">
        <f t="shared" si="0"/>
        <v>269610</v>
      </c>
      <c r="P235" s="23"/>
      <c r="Q235" s="24">
        <v>89534</v>
      </c>
      <c r="R235" s="24"/>
      <c r="S235" s="24">
        <v>61443</v>
      </c>
      <c r="T235" s="24">
        <v>70052</v>
      </c>
      <c r="U235" s="24">
        <v>31064</v>
      </c>
      <c r="V235" s="24">
        <v>14596</v>
      </c>
      <c r="W235" s="24">
        <v>5721</v>
      </c>
      <c r="X235" s="24"/>
      <c r="Y235" s="24"/>
      <c r="Z235" s="22">
        <f t="shared" si="1"/>
        <v>272410</v>
      </c>
      <c r="AA235" s="25">
        <f t="shared" si="2"/>
        <v>-2800</v>
      </c>
      <c r="AB235" s="23"/>
      <c r="AC235" s="24"/>
      <c r="AD235" s="24">
        <v>47905</v>
      </c>
      <c r="AE235" s="24">
        <v>521649</v>
      </c>
      <c r="AF235" s="24">
        <v>13742</v>
      </c>
      <c r="AG235" s="22">
        <f t="shared" si="6"/>
        <v>583296</v>
      </c>
      <c r="AH235" s="24">
        <v>9299</v>
      </c>
      <c r="AI235" s="22">
        <f t="shared" si="4"/>
        <v>573997</v>
      </c>
      <c r="AJ235" s="36"/>
      <c r="AK235" s="36"/>
      <c r="AL235" s="36"/>
    </row>
    <row r="236" spans="1:38" ht="15.75" customHeight="1">
      <c r="A236" s="6">
        <f t="shared" si="5"/>
        <v>233</v>
      </c>
      <c r="B236" s="65">
        <v>9990</v>
      </c>
      <c r="C236" s="28" t="s">
        <v>271</v>
      </c>
      <c r="D236" s="19"/>
      <c r="E236" s="44">
        <v>49972</v>
      </c>
      <c r="F236" s="44">
        <v>980</v>
      </c>
      <c r="G236" s="44">
        <v>137</v>
      </c>
      <c r="H236" s="44"/>
      <c r="I236" s="44">
        <v>3693</v>
      </c>
      <c r="J236" s="44">
        <v>26491</v>
      </c>
      <c r="K236" s="44">
        <v>17777</v>
      </c>
      <c r="L236" s="44">
        <v>29110</v>
      </c>
      <c r="M236" s="44">
        <v>9113</v>
      </c>
      <c r="N236" s="44">
        <v>164</v>
      </c>
      <c r="O236" s="63">
        <f t="shared" si="0"/>
        <v>137437</v>
      </c>
      <c r="P236" s="23"/>
      <c r="Q236" s="24">
        <v>52199</v>
      </c>
      <c r="R236" s="24">
        <v>4334</v>
      </c>
      <c r="S236" s="24">
        <v>15133</v>
      </c>
      <c r="T236" s="24">
        <v>30243</v>
      </c>
      <c r="U236" s="24">
        <v>5532</v>
      </c>
      <c r="V236" s="24">
        <v>8848</v>
      </c>
      <c r="W236" s="24">
        <v>3239</v>
      </c>
      <c r="X236" s="24"/>
      <c r="Y236" s="24"/>
      <c r="Z236" s="22">
        <f t="shared" si="1"/>
        <v>119528</v>
      </c>
      <c r="AA236" s="25">
        <f t="shared" si="2"/>
        <v>17909</v>
      </c>
      <c r="AB236" s="23"/>
      <c r="AC236" s="24"/>
      <c r="AD236" s="24"/>
      <c r="AE236" s="24">
        <v>542145</v>
      </c>
      <c r="AF236" s="24">
        <v>21159</v>
      </c>
      <c r="AG236" s="22">
        <f t="shared" si="6"/>
        <v>563304</v>
      </c>
      <c r="AH236" s="24">
        <v>138</v>
      </c>
      <c r="AI236" s="22">
        <f t="shared" si="4"/>
        <v>563166</v>
      </c>
      <c r="AJ236" s="36"/>
      <c r="AK236" s="36"/>
      <c r="AL236" s="36"/>
    </row>
    <row r="237" spans="1:38" ht="15.75" customHeight="1">
      <c r="A237" s="6">
        <f t="shared" si="5"/>
        <v>234</v>
      </c>
      <c r="B237" s="65">
        <v>9774</v>
      </c>
      <c r="C237" s="28" t="s">
        <v>272</v>
      </c>
      <c r="D237" s="19"/>
      <c r="E237" s="44">
        <v>402062</v>
      </c>
      <c r="F237" s="44">
        <v>13934</v>
      </c>
      <c r="G237" s="44">
        <v>50995</v>
      </c>
      <c r="H237" s="44"/>
      <c r="I237" s="44">
        <v>27500</v>
      </c>
      <c r="J237" s="44"/>
      <c r="K237" s="44">
        <v>44176</v>
      </c>
      <c r="L237" s="44">
        <v>6316</v>
      </c>
      <c r="M237" s="44">
        <v>31700</v>
      </c>
      <c r="N237" s="44"/>
      <c r="O237" s="63">
        <f t="shared" si="0"/>
        <v>576683</v>
      </c>
      <c r="P237" s="23"/>
      <c r="Q237" s="24">
        <v>62180</v>
      </c>
      <c r="R237" s="24">
        <v>15600</v>
      </c>
      <c r="S237" s="24">
        <v>200041</v>
      </c>
      <c r="T237" s="24">
        <v>62241</v>
      </c>
      <c r="U237" s="24">
        <v>79561</v>
      </c>
      <c r="V237" s="24">
        <v>34279</v>
      </c>
      <c r="W237" s="24">
        <v>106635</v>
      </c>
      <c r="X237" s="24"/>
      <c r="Y237" s="24">
        <v>34918</v>
      </c>
      <c r="Z237" s="22">
        <f t="shared" si="1"/>
        <v>595455</v>
      </c>
      <c r="AA237" s="25">
        <f t="shared" si="2"/>
        <v>-18772</v>
      </c>
      <c r="AB237" s="23"/>
      <c r="AC237" s="24"/>
      <c r="AD237" s="24">
        <v>151685</v>
      </c>
      <c r="AE237" s="24">
        <v>215302</v>
      </c>
      <c r="AF237" s="24">
        <v>4461</v>
      </c>
      <c r="AG237" s="22">
        <f t="shared" si="6"/>
        <v>371448</v>
      </c>
      <c r="AH237" s="24">
        <v>7213</v>
      </c>
      <c r="AI237" s="22">
        <f t="shared" si="4"/>
        <v>364235</v>
      </c>
      <c r="AJ237" s="36"/>
      <c r="AK237" s="36"/>
      <c r="AL237" s="36"/>
    </row>
    <row r="238" spans="1:38" s="10" customFormat="1" ht="15.75" customHeight="1">
      <c r="A238" s="6">
        <f t="shared" si="5"/>
        <v>235</v>
      </c>
      <c r="B238" s="6">
        <v>9811</v>
      </c>
      <c r="C238" s="10" t="s">
        <v>273</v>
      </c>
      <c r="D238" s="19"/>
      <c r="E238" s="44">
        <v>60586</v>
      </c>
      <c r="F238" s="44"/>
      <c r="G238" s="44">
        <v>2106</v>
      </c>
      <c r="H238" s="44">
        <v>40000</v>
      </c>
      <c r="I238" s="44"/>
      <c r="J238" s="44"/>
      <c r="K238" s="44">
        <v>5472</v>
      </c>
      <c r="L238" s="44">
        <v>3672</v>
      </c>
      <c r="M238" s="44">
        <v>16075</v>
      </c>
      <c r="N238" s="44">
        <v>9498</v>
      </c>
      <c r="O238" s="63">
        <f t="shared" si="0"/>
        <v>137409</v>
      </c>
      <c r="P238" s="29"/>
      <c r="Q238" s="24"/>
      <c r="R238" s="24"/>
      <c r="S238" s="24">
        <v>60447</v>
      </c>
      <c r="T238" s="24">
        <v>18817</v>
      </c>
      <c r="U238" s="24">
        <v>2025</v>
      </c>
      <c r="V238" s="24">
        <v>6135</v>
      </c>
      <c r="W238" s="24">
        <v>3250</v>
      </c>
      <c r="X238" s="24"/>
      <c r="Y238" s="24">
        <v>19612</v>
      </c>
      <c r="Z238" s="27">
        <f t="shared" si="1"/>
        <v>110286</v>
      </c>
      <c r="AA238" s="25">
        <f t="shared" si="2"/>
        <v>27123</v>
      </c>
      <c r="AB238" s="23"/>
      <c r="AC238" s="24"/>
      <c r="AD238" s="24"/>
      <c r="AE238" s="24"/>
      <c r="AF238" s="24"/>
      <c r="AG238" s="22">
        <f t="shared" si="6"/>
        <v>0</v>
      </c>
      <c r="AH238" s="24"/>
      <c r="AI238" s="22">
        <f t="shared" si="4"/>
        <v>0</v>
      </c>
      <c r="AJ238" s="36"/>
      <c r="AK238" s="36"/>
      <c r="AL238" s="36"/>
    </row>
    <row r="239" spans="1:38" s="10" customFormat="1" ht="15.75" customHeight="1">
      <c r="A239" s="6">
        <f t="shared" si="5"/>
        <v>236</v>
      </c>
      <c r="B239" s="65">
        <v>9793</v>
      </c>
      <c r="C239" s="45" t="s">
        <v>274</v>
      </c>
      <c r="D239" s="19"/>
      <c r="E239" s="24">
        <v>91855</v>
      </c>
      <c r="F239" s="24">
        <v>51312</v>
      </c>
      <c r="G239" s="24">
        <v>2746</v>
      </c>
      <c r="H239" s="24"/>
      <c r="I239" s="24">
        <v>40000</v>
      </c>
      <c r="J239" s="24"/>
      <c r="K239" s="24">
        <v>6802</v>
      </c>
      <c r="L239" s="24">
        <v>1573</v>
      </c>
      <c r="M239" s="24">
        <v>0</v>
      </c>
      <c r="N239" s="24">
        <v>27</v>
      </c>
      <c r="O239" s="22">
        <f t="shared" si="0"/>
        <v>194315</v>
      </c>
      <c r="P239" s="23"/>
      <c r="Q239" s="24">
        <v>60901</v>
      </c>
      <c r="R239" s="24"/>
      <c r="S239" s="24">
        <v>58111</v>
      </c>
      <c r="T239" s="24">
        <v>94299</v>
      </c>
      <c r="U239" s="24">
        <v>14284</v>
      </c>
      <c r="V239" s="24"/>
      <c r="W239" s="24">
        <v>12014</v>
      </c>
      <c r="X239" s="24"/>
      <c r="Y239" s="24"/>
      <c r="Z239" s="22">
        <f t="shared" si="1"/>
        <v>239609</v>
      </c>
      <c r="AA239" s="25">
        <f t="shared" si="2"/>
        <v>-45294</v>
      </c>
      <c r="AB239" s="23"/>
      <c r="AC239" s="24">
        <v>1260000</v>
      </c>
      <c r="AD239" s="24">
        <v>4784</v>
      </c>
      <c r="AE239" s="24">
        <v>32453</v>
      </c>
      <c r="AF239" s="24"/>
      <c r="AG239" s="22">
        <f t="shared" si="6"/>
        <v>1297237</v>
      </c>
      <c r="AH239" s="24">
        <v>20192</v>
      </c>
      <c r="AI239" s="22">
        <f t="shared" si="4"/>
        <v>1277045</v>
      </c>
      <c r="AJ239" s="36"/>
      <c r="AK239" s="36"/>
      <c r="AL239" s="36"/>
    </row>
    <row r="240" spans="1:38" s="10" customFormat="1" ht="15.75" customHeight="1">
      <c r="A240" s="6">
        <f t="shared" si="5"/>
        <v>237</v>
      </c>
      <c r="B240" s="6">
        <v>9812</v>
      </c>
      <c r="C240" s="10" t="s">
        <v>275</v>
      </c>
      <c r="D240" s="19"/>
      <c r="E240" s="44">
        <v>373120</v>
      </c>
      <c r="F240" s="44">
        <v>1046</v>
      </c>
      <c r="G240" s="44">
        <v>12668</v>
      </c>
      <c r="H240" s="44"/>
      <c r="I240" s="44">
        <v>7000</v>
      </c>
      <c r="J240" s="44"/>
      <c r="K240" s="44">
        <v>9868</v>
      </c>
      <c r="L240" s="44">
        <v>2325</v>
      </c>
      <c r="M240" s="44">
        <v>43568</v>
      </c>
      <c r="N240" s="44"/>
      <c r="O240" s="63">
        <f t="shared" si="0"/>
        <v>449595</v>
      </c>
      <c r="P240" s="29"/>
      <c r="Q240" s="24">
        <v>89674</v>
      </c>
      <c r="R240" s="24"/>
      <c r="S240" s="24">
        <v>2628</v>
      </c>
      <c r="T240" s="24">
        <v>57725</v>
      </c>
      <c r="U240" s="24">
        <v>52918</v>
      </c>
      <c r="V240" s="24">
        <v>31397</v>
      </c>
      <c r="W240" s="24">
        <v>29216</v>
      </c>
      <c r="X240" s="24"/>
      <c r="Y240" s="24">
        <v>127079</v>
      </c>
      <c r="Z240" s="27">
        <f t="shared" si="1"/>
        <v>390637</v>
      </c>
      <c r="AA240" s="25">
        <f t="shared" si="2"/>
        <v>58958</v>
      </c>
      <c r="AB240" s="23"/>
      <c r="AC240" s="24">
        <v>2133593</v>
      </c>
      <c r="AD240" s="24">
        <v>50368</v>
      </c>
      <c r="AE240" s="24">
        <v>187813</v>
      </c>
      <c r="AF240" s="24"/>
      <c r="AG240" s="22">
        <f t="shared" si="6"/>
        <v>2371774</v>
      </c>
      <c r="AH240" s="24">
        <v>32009</v>
      </c>
      <c r="AI240" s="22">
        <f t="shared" si="4"/>
        <v>2339765</v>
      </c>
      <c r="AJ240" s="36"/>
      <c r="AK240" s="36"/>
      <c r="AL240" s="36"/>
    </row>
    <row r="241" spans="1:38" s="10" customFormat="1" ht="15.75" customHeight="1">
      <c r="A241" s="6">
        <f t="shared" si="5"/>
        <v>238</v>
      </c>
      <c r="B241" s="6">
        <v>9813</v>
      </c>
      <c r="C241" s="10" t="s">
        <v>276</v>
      </c>
      <c r="D241" s="19"/>
      <c r="E241" s="44">
        <v>84647</v>
      </c>
      <c r="F241" s="44"/>
      <c r="G241" s="44">
        <v>12580</v>
      </c>
      <c r="H241" s="44"/>
      <c r="I241" s="44"/>
      <c r="J241" s="44">
        <v>19637</v>
      </c>
      <c r="K241" s="44">
        <v>6739</v>
      </c>
      <c r="L241" s="44">
        <v>5286</v>
      </c>
      <c r="M241" s="44">
        <v>8334</v>
      </c>
      <c r="N241" s="44"/>
      <c r="O241" s="63">
        <f t="shared" si="0"/>
        <v>137223</v>
      </c>
      <c r="P241" s="29"/>
      <c r="Q241" s="24">
        <v>15852</v>
      </c>
      <c r="R241" s="24"/>
      <c r="S241" s="24">
        <v>10843</v>
      </c>
      <c r="T241" s="24">
        <v>61044</v>
      </c>
      <c r="U241" s="24">
        <v>3260</v>
      </c>
      <c r="V241" s="24">
        <v>12460</v>
      </c>
      <c r="W241" s="24">
        <v>9638</v>
      </c>
      <c r="X241" s="24"/>
      <c r="Y241" s="24"/>
      <c r="Z241" s="27">
        <f t="shared" si="1"/>
        <v>113097</v>
      </c>
      <c r="AA241" s="25">
        <f t="shared" si="2"/>
        <v>24126</v>
      </c>
      <c r="AB241" s="23"/>
      <c r="AC241" s="24">
        <v>965000</v>
      </c>
      <c r="AD241" s="24">
        <v>978646</v>
      </c>
      <c r="AE241" s="24">
        <v>148517</v>
      </c>
      <c r="AF241" s="24">
        <v>1677</v>
      </c>
      <c r="AG241" s="22">
        <f t="shared" si="6"/>
        <v>2093840</v>
      </c>
      <c r="AH241" s="24">
        <v>5750</v>
      </c>
      <c r="AI241" s="22">
        <f t="shared" si="4"/>
        <v>2088090</v>
      </c>
      <c r="AJ241" s="36"/>
      <c r="AK241" s="36"/>
      <c r="AL241" s="36"/>
    </row>
    <row r="242" spans="1:38" s="10" customFormat="1" ht="15.75" customHeight="1">
      <c r="A242" s="6">
        <f t="shared" si="5"/>
        <v>239</v>
      </c>
      <c r="B242" s="65">
        <v>9775</v>
      </c>
      <c r="C242" s="28" t="s">
        <v>277</v>
      </c>
      <c r="D242" s="19"/>
      <c r="E242" s="24">
        <v>27582</v>
      </c>
      <c r="F242" s="24"/>
      <c r="G242" s="24">
        <v>2618</v>
      </c>
      <c r="H242" s="24"/>
      <c r="I242" s="24">
        <v>0</v>
      </c>
      <c r="J242" s="24">
        <v>0</v>
      </c>
      <c r="K242" s="24">
        <v>17667</v>
      </c>
      <c r="L242" s="24">
        <v>127</v>
      </c>
      <c r="M242" s="24"/>
      <c r="N242" s="24"/>
      <c r="O242" s="22">
        <f t="shared" si="0"/>
        <v>47994</v>
      </c>
      <c r="P242" s="23"/>
      <c r="Q242" s="24">
        <v>3158</v>
      </c>
      <c r="R242" s="24"/>
      <c r="S242" s="24"/>
      <c r="T242" s="24">
        <v>12003</v>
      </c>
      <c r="U242" s="24">
        <v>2572</v>
      </c>
      <c r="V242" s="24">
        <v>5001</v>
      </c>
      <c r="W242" s="24">
        <v>3168</v>
      </c>
      <c r="X242" s="24"/>
      <c r="Y242" s="24">
        <v>23337</v>
      </c>
      <c r="Z242" s="22">
        <f t="shared" si="1"/>
        <v>49239</v>
      </c>
      <c r="AA242" s="25">
        <f t="shared" si="2"/>
        <v>-1245</v>
      </c>
      <c r="AB242" s="23"/>
      <c r="AC242" s="24">
        <v>670000</v>
      </c>
      <c r="AD242" s="24"/>
      <c r="AE242" s="24">
        <v>7833</v>
      </c>
      <c r="AF242" s="24">
        <v>559</v>
      </c>
      <c r="AG242" s="22">
        <f t="shared" si="6"/>
        <v>678392</v>
      </c>
      <c r="AH242" s="24">
        <v>11007</v>
      </c>
      <c r="AI242" s="22">
        <f t="shared" si="4"/>
        <v>667385</v>
      </c>
      <c r="AJ242" s="36"/>
      <c r="AK242" s="36"/>
      <c r="AL242" s="36"/>
    </row>
    <row r="243" spans="1:38" s="10" customFormat="1" ht="15.75" customHeight="1">
      <c r="A243" s="6">
        <f t="shared" si="5"/>
        <v>240</v>
      </c>
      <c r="B243" s="6">
        <v>9814</v>
      </c>
      <c r="C243" s="10" t="s">
        <v>278</v>
      </c>
      <c r="D243" s="19"/>
      <c r="E243" s="44">
        <v>2749</v>
      </c>
      <c r="F243" s="44"/>
      <c r="G243" s="44"/>
      <c r="H243" s="44"/>
      <c r="I243" s="44"/>
      <c r="J243" s="44"/>
      <c r="K243" s="44">
        <v>5130</v>
      </c>
      <c r="L243" s="44">
        <v>6090</v>
      </c>
      <c r="M243" s="44"/>
      <c r="N243" s="44">
        <v>2</v>
      </c>
      <c r="O243" s="63">
        <f t="shared" si="0"/>
        <v>13971</v>
      </c>
      <c r="P243" s="29"/>
      <c r="Q243" s="24">
        <v>2706</v>
      </c>
      <c r="R243" s="24"/>
      <c r="S243" s="24"/>
      <c r="T243" s="24">
        <v>7282</v>
      </c>
      <c r="U243" s="24">
        <v>1584</v>
      </c>
      <c r="V243" s="24">
        <v>1707</v>
      </c>
      <c r="W243" s="24"/>
      <c r="X243" s="24"/>
      <c r="Y243" s="24">
        <v>661</v>
      </c>
      <c r="Z243" s="27">
        <f t="shared" si="1"/>
        <v>13940</v>
      </c>
      <c r="AA243" s="25">
        <f t="shared" si="2"/>
        <v>31</v>
      </c>
      <c r="AB243" s="23"/>
      <c r="AC243" s="24"/>
      <c r="AD243" s="24"/>
      <c r="AE243" s="24"/>
      <c r="AF243" s="24"/>
      <c r="AG243" s="22">
        <f t="shared" si="6"/>
        <v>0</v>
      </c>
      <c r="AH243" s="24"/>
      <c r="AI243" s="22">
        <f t="shared" si="4"/>
        <v>0</v>
      </c>
      <c r="AJ243" s="36"/>
      <c r="AK243" s="36"/>
      <c r="AL243" s="36"/>
    </row>
    <row r="244" spans="1:38" s="10" customFormat="1" ht="15.75" customHeight="1">
      <c r="A244" s="6">
        <f t="shared" si="5"/>
        <v>241</v>
      </c>
      <c r="B244" s="65">
        <v>15064</v>
      </c>
      <c r="C244" s="28" t="s">
        <v>279</v>
      </c>
      <c r="D244" s="19"/>
      <c r="E244" s="44">
        <v>218768</v>
      </c>
      <c r="F244" s="44"/>
      <c r="G244" s="44"/>
      <c r="H244" s="44"/>
      <c r="I244" s="44">
        <v>8446</v>
      </c>
      <c r="J244" s="44"/>
      <c r="K244" s="44">
        <v>5801</v>
      </c>
      <c r="L244" s="44">
        <v>43962</v>
      </c>
      <c r="M244" s="44">
        <v>8509</v>
      </c>
      <c r="N244" s="44">
        <v>9</v>
      </c>
      <c r="O244" s="63">
        <f t="shared" si="0"/>
        <v>285495</v>
      </c>
      <c r="P244" s="23"/>
      <c r="Q244" s="24">
        <v>137179</v>
      </c>
      <c r="R244" s="24">
        <v>36400</v>
      </c>
      <c r="S244" s="24">
        <v>27390</v>
      </c>
      <c r="T244" s="24">
        <v>47956</v>
      </c>
      <c r="U244" s="24">
        <v>44477</v>
      </c>
      <c r="V244" s="24">
        <v>23013</v>
      </c>
      <c r="W244" s="24">
        <v>516</v>
      </c>
      <c r="X244" s="24"/>
      <c r="Y244" s="24"/>
      <c r="Z244" s="22">
        <f t="shared" si="1"/>
        <v>316931</v>
      </c>
      <c r="AA244" s="25">
        <f t="shared" si="2"/>
        <v>-31436</v>
      </c>
      <c r="AB244" s="23"/>
      <c r="AC244" s="24">
        <v>2070000</v>
      </c>
      <c r="AD244" s="24"/>
      <c r="AE244" s="24">
        <v>955058</v>
      </c>
      <c r="AF244" s="24">
        <v>10616</v>
      </c>
      <c r="AG244" s="22">
        <f t="shared" si="6"/>
        <v>3035674</v>
      </c>
      <c r="AH244" s="24">
        <v>14174</v>
      </c>
      <c r="AI244" s="22">
        <f t="shared" si="4"/>
        <v>3021500</v>
      </c>
      <c r="AJ244" s="36"/>
      <c r="AK244" s="36"/>
      <c r="AL244" s="36"/>
    </row>
    <row r="245" spans="1:38" ht="15.75" customHeight="1">
      <c r="A245" s="6">
        <f t="shared" si="5"/>
        <v>242</v>
      </c>
      <c r="B245" s="61">
        <v>9826</v>
      </c>
      <c r="C245" s="62" t="s">
        <v>280</v>
      </c>
      <c r="D245" s="19"/>
      <c r="E245" s="44">
        <v>118337</v>
      </c>
      <c r="F245" s="44">
        <v>602</v>
      </c>
      <c r="G245" s="44"/>
      <c r="H245" s="44"/>
      <c r="I245" s="44">
        <v>8995</v>
      </c>
      <c r="J245" s="44">
        <v>5525</v>
      </c>
      <c r="K245" s="44">
        <v>26658</v>
      </c>
      <c r="L245" s="44">
        <v>2265</v>
      </c>
      <c r="M245" s="44">
        <v>7975</v>
      </c>
      <c r="N245" s="44"/>
      <c r="O245" s="63">
        <f t="shared" si="0"/>
        <v>170357</v>
      </c>
      <c r="P245" s="64"/>
      <c r="Q245" s="24">
        <v>82282</v>
      </c>
      <c r="R245" s="24">
        <v>6501</v>
      </c>
      <c r="S245" s="24">
        <v>19255</v>
      </c>
      <c r="T245" s="24">
        <v>44955</v>
      </c>
      <c r="U245" s="24">
        <v>7284</v>
      </c>
      <c r="V245" s="24">
        <v>15931</v>
      </c>
      <c r="W245" s="24">
        <v>400</v>
      </c>
      <c r="X245" s="24"/>
      <c r="Y245" s="24">
        <v>143</v>
      </c>
      <c r="Z245" s="63">
        <f t="shared" si="1"/>
        <v>176751</v>
      </c>
      <c r="AA245" s="25">
        <f t="shared" si="2"/>
        <v>-6394</v>
      </c>
      <c r="AB245" s="23"/>
      <c r="AC245" s="24"/>
      <c r="AD245" s="24"/>
      <c r="AE245" s="24">
        <v>68089</v>
      </c>
      <c r="AF245" s="24"/>
      <c r="AG245" s="22">
        <f t="shared" si="6"/>
        <v>68089</v>
      </c>
      <c r="AH245" s="24">
        <v>43478</v>
      </c>
      <c r="AI245" s="22">
        <f t="shared" si="4"/>
        <v>24611</v>
      </c>
      <c r="AJ245" s="36"/>
      <c r="AK245" s="36"/>
      <c r="AL245" s="36"/>
    </row>
    <row r="246" spans="1:38" ht="15.75" customHeight="1">
      <c r="A246" s="6">
        <f t="shared" si="5"/>
        <v>243</v>
      </c>
      <c r="B246" s="61">
        <v>9827</v>
      </c>
      <c r="C246" s="62" t="s">
        <v>281</v>
      </c>
      <c r="D246" s="19"/>
      <c r="E246" s="44">
        <v>24468</v>
      </c>
      <c r="F246" s="44"/>
      <c r="G246" s="44"/>
      <c r="H246" s="44"/>
      <c r="I246" s="44"/>
      <c r="J246" s="44"/>
      <c r="K246" s="44">
        <v>8262</v>
      </c>
      <c r="L246" s="44">
        <v>1813</v>
      </c>
      <c r="M246" s="44"/>
      <c r="N246" s="44"/>
      <c r="O246" s="63">
        <f t="shared" si="0"/>
        <v>34543</v>
      </c>
      <c r="P246" s="64"/>
      <c r="Q246" s="24"/>
      <c r="R246" s="24"/>
      <c r="S246" s="24">
        <v>2129</v>
      </c>
      <c r="T246" s="24">
        <v>24624</v>
      </c>
      <c r="U246" s="24">
        <v>5197</v>
      </c>
      <c r="V246" s="24">
        <v>3947</v>
      </c>
      <c r="W246" s="24">
        <v>3598</v>
      </c>
      <c r="X246" s="24"/>
      <c r="Y246" s="24"/>
      <c r="Z246" s="63">
        <f t="shared" si="1"/>
        <v>39495</v>
      </c>
      <c r="AA246" s="25">
        <f t="shared" si="2"/>
        <v>-4952</v>
      </c>
      <c r="AB246" s="23"/>
      <c r="AC246" s="24">
        <v>920000</v>
      </c>
      <c r="AD246" s="24">
        <v>11791</v>
      </c>
      <c r="AE246" s="24">
        <v>86821</v>
      </c>
      <c r="AF246" s="24">
        <v>573</v>
      </c>
      <c r="AG246" s="22">
        <f t="shared" si="6"/>
        <v>1019185</v>
      </c>
      <c r="AH246" s="24"/>
      <c r="AI246" s="22">
        <f t="shared" si="4"/>
        <v>1019185</v>
      </c>
      <c r="AJ246" s="36"/>
      <c r="AK246" s="36"/>
      <c r="AL246" s="36"/>
    </row>
    <row r="247" spans="1:38" ht="15.75" customHeight="1">
      <c r="A247" s="6">
        <f t="shared" si="5"/>
        <v>244</v>
      </c>
      <c r="B247" s="61">
        <v>9840</v>
      </c>
      <c r="C247" s="62" t="s">
        <v>282</v>
      </c>
      <c r="D247" s="19"/>
      <c r="E247" s="44">
        <v>42190</v>
      </c>
      <c r="F247" s="44"/>
      <c r="G247" s="44">
        <v>1958</v>
      </c>
      <c r="H247" s="44"/>
      <c r="I247" s="44"/>
      <c r="J247" s="44"/>
      <c r="K247" s="44">
        <v>23650</v>
      </c>
      <c r="L247" s="44">
        <v>9005</v>
      </c>
      <c r="M247" s="44">
        <v>2565</v>
      </c>
      <c r="N247" s="44">
        <v>6795</v>
      </c>
      <c r="O247" s="63">
        <f t="shared" si="0"/>
        <v>86163</v>
      </c>
      <c r="P247" s="64"/>
      <c r="Q247" s="24">
        <v>24502</v>
      </c>
      <c r="R247" s="24"/>
      <c r="S247" s="24">
        <v>4474</v>
      </c>
      <c r="T247" s="24">
        <v>49103</v>
      </c>
      <c r="U247" s="24">
        <v>7306</v>
      </c>
      <c r="V247" s="24">
        <v>8507</v>
      </c>
      <c r="W247" s="24">
        <v>7411</v>
      </c>
      <c r="X247" s="24"/>
      <c r="Y247" s="24">
        <v>821</v>
      </c>
      <c r="Z247" s="63">
        <f t="shared" si="1"/>
        <v>102124</v>
      </c>
      <c r="AA247" s="25">
        <f t="shared" si="2"/>
        <v>-15961</v>
      </c>
      <c r="AB247" s="23"/>
      <c r="AC247" s="24">
        <v>760000</v>
      </c>
      <c r="AD247" s="24">
        <v>98000</v>
      </c>
      <c r="AE247" s="24">
        <v>136028</v>
      </c>
      <c r="AF247" s="24"/>
      <c r="AG247" s="22">
        <f t="shared" si="6"/>
        <v>994028</v>
      </c>
      <c r="AH247" s="24"/>
      <c r="AI247" s="22">
        <f t="shared" si="4"/>
        <v>994028</v>
      </c>
      <c r="AJ247" s="36"/>
      <c r="AK247" s="36"/>
      <c r="AL247" s="36"/>
    </row>
    <row r="248" spans="1:38" ht="15.75" customHeight="1">
      <c r="A248" s="6">
        <f t="shared" si="5"/>
        <v>245</v>
      </c>
      <c r="B248" s="61">
        <v>9828</v>
      </c>
      <c r="C248" s="62" t="s">
        <v>283</v>
      </c>
      <c r="D248" s="19"/>
      <c r="E248" s="44">
        <v>83157</v>
      </c>
      <c r="F248" s="44">
        <v>681</v>
      </c>
      <c r="G248" s="44">
        <v>643</v>
      </c>
      <c r="H248" s="44"/>
      <c r="I248" s="44">
        <v>15300</v>
      </c>
      <c r="J248" s="44"/>
      <c r="K248" s="44">
        <v>19975</v>
      </c>
      <c r="L248" s="44">
        <v>20046</v>
      </c>
      <c r="M248" s="44">
        <v>1832</v>
      </c>
      <c r="N248" s="44">
        <v>174</v>
      </c>
      <c r="O248" s="63">
        <f t="shared" si="0"/>
        <v>141808</v>
      </c>
      <c r="P248" s="64"/>
      <c r="Q248" s="24">
        <v>48069</v>
      </c>
      <c r="R248" s="24">
        <v>12480</v>
      </c>
      <c r="S248" s="24">
        <v>61720</v>
      </c>
      <c r="T248" s="24">
        <v>41403</v>
      </c>
      <c r="U248" s="24">
        <v>9543</v>
      </c>
      <c r="V248" s="24">
        <v>11055</v>
      </c>
      <c r="W248" s="24">
        <v>7037</v>
      </c>
      <c r="X248" s="24"/>
      <c r="Y248" s="24"/>
      <c r="Z248" s="63">
        <f t="shared" si="1"/>
        <v>191307</v>
      </c>
      <c r="AA248" s="25">
        <f t="shared" si="2"/>
        <v>-49499</v>
      </c>
      <c r="AB248" s="23"/>
      <c r="AC248" s="24">
        <v>701100</v>
      </c>
      <c r="AD248" s="24">
        <v>115200</v>
      </c>
      <c r="AE248" s="24">
        <v>480714</v>
      </c>
      <c r="AF248" s="24">
        <v>7361</v>
      </c>
      <c r="AG248" s="22">
        <f t="shared" si="6"/>
        <v>1304375</v>
      </c>
      <c r="AH248" s="24">
        <v>34232</v>
      </c>
      <c r="AI248" s="22">
        <f t="shared" si="4"/>
        <v>1270143</v>
      </c>
      <c r="AJ248" s="36"/>
      <c r="AK248" s="36"/>
      <c r="AL248" s="36"/>
    </row>
    <row r="249" spans="1:38" ht="15.75" customHeight="1">
      <c r="A249" s="6">
        <f t="shared" si="5"/>
        <v>246</v>
      </c>
      <c r="B249" s="61">
        <v>9829</v>
      </c>
      <c r="C249" s="62" t="s">
        <v>284</v>
      </c>
      <c r="D249" s="19"/>
      <c r="E249" s="66">
        <v>62952</v>
      </c>
      <c r="F249" s="66"/>
      <c r="G249" s="66"/>
      <c r="H249" s="66"/>
      <c r="I249" s="66"/>
      <c r="J249" s="66"/>
      <c r="K249" s="66">
        <v>487</v>
      </c>
      <c r="L249" s="66">
        <v>4631</v>
      </c>
      <c r="M249" s="66"/>
      <c r="N249" s="66">
        <v>64</v>
      </c>
      <c r="O249" s="63">
        <f t="shared" si="0"/>
        <v>68134</v>
      </c>
      <c r="P249" s="64"/>
      <c r="Q249" s="59">
        <v>3992</v>
      </c>
      <c r="R249" s="59"/>
      <c r="S249" s="59">
        <v>13489</v>
      </c>
      <c r="T249" s="59">
        <v>14335</v>
      </c>
      <c r="U249" s="24">
        <v>5097</v>
      </c>
      <c r="V249" s="59">
        <v>6475</v>
      </c>
      <c r="W249" s="59">
        <v>1866</v>
      </c>
      <c r="X249" s="59"/>
      <c r="Y249" s="59">
        <v>1835</v>
      </c>
      <c r="Z249" s="63">
        <f t="shared" si="1"/>
        <v>47089</v>
      </c>
      <c r="AA249" s="25">
        <f t="shared" si="2"/>
        <v>21045</v>
      </c>
      <c r="AB249" s="23"/>
      <c r="AC249" s="24">
        <v>639000</v>
      </c>
      <c r="AD249" s="24"/>
      <c r="AE249" s="24">
        <v>225610</v>
      </c>
      <c r="AF249" s="24">
        <v>481</v>
      </c>
      <c r="AG249" s="22">
        <f t="shared" si="6"/>
        <v>865091</v>
      </c>
      <c r="AH249" s="24">
        <v>16697</v>
      </c>
      <c r="AI249" s="22">
        <f t="shared" si="4"/>
        <v>848394</v>
      </c>
      <c r="AJ249" s="36"/>
      <c r="AK249" s="36"/>
      <c r="AL249" s="36"/>
    </row>
    <row r="250" spans="1:38" ht="15.75" customHeight="1">
      <c r="A250" s="6">
        <f t="shared" si="5"/>
        <v>247</v>
      </c>
      <c r="B250" s="61">
        <v>9830</v>
      </c>
      <c r="C250" s="62" t="s">
        <v>285</v>
      </c>
      <c r="D250" s="19"/>
      <c r="E250" s="44">
        <v>41834</v>
      </c>
      <c r="F250" s="44"/>
      <c r="G250" s="44"/>
      <c r="H250" s="44"/>
      <c r="I250" s="44">
        <v>11523</v>
      </c>
      <c r="J250" s="44">
        <v>10000</v>
      </c>
      <c r="K250" s="44">
        <v>7401</v>
      </c>
      <c r="L250" s="44">
        <v>16590</v>
      </c>
      <c r="M250" s="44"/>
      <c r="N250" s="44">
        <v>17856</v>
      </c>
      <c r="O250" s="63">
        <f t="shared" si="0"/>
        <v>105204</v>
      </c>
      <c r="P250" s="64"/>
      <c r="Q250" s="24"/>
      <c r="R250" s="24"/>
      <c r="S250" s="24">
        <v>20484</v>
      </c>
      <c r="T250" s="24">
        <v>90698</v>
      </c>
      <c r="U250" s="24">
        <v>5000</v>
      </c>
      <c r="V250" s="24">
        <v>5030</v>
      </c>
      <c r="W250" s="24">
        <v>3681</v>
      </c>
      <c r="X250" s="24"/>
      <c r="Y250" s="24">
        <v>22531</v>
      </c>
      <c r="Z250" s="63">
        <f t="shared" si="1"/>
        <v>147424</v>
      </c>
      <c r="AA250" s="25">
        <f t="shared" si="2"/>
        <v>-42220</v>
      </c>
      <c r="AB250" s="23"/>
      <c r="AC250" s="24">
        <v>3200000</v>
      </c>
      <c r="AD250" s="24">
        <v>170000</v>
      </c>
      <c r="AE250" s="24">
        <v>302728</v>
      </c>
      <c r="AF250" s="24"/>
      <c r="AG250" s="22">
        <f t="shared" si="6"/>
        <v>3672728</v>
      </c>
      <c r="AH250" s="24"/>
      <c r="AI250" s="22">
        <f t="shared" si="4"/>
        <v>3672728</v>
      </c>
      <c r="AJ250" s="36"/>
      <c r="AK250" s="36"/>
      <c r="AL250" s="36"/>
    </row>
    <row r="251" spans="1:38" ht="15.75" customHeight="1">
      <c r="A251" s="6">
        <f t="shared" si="5"/>
        <v>248</v>
      </c>
      <c r="B251" s="61">
        <v>9831</v>
      </c>
      <c r="C251" s="62" t="s">
        <v>286</v>
      </c>
      <c r="D251" s="19"/>
      <c r="E251" s="44">
        <v>52490</v>
      </c>
      <c r="F251" s="44">
        <v>206</v>
      </c>
      <c r="G251" s="44"/>
      <c r="H251" s="44"/>
      <c r="I251" s="44"/>
      <c r="J251" s="44"/>
      <c r="K251" s="44">
        <v>6973</v>
      </c>
      <c r="L251" s="44">
        <v>14442</v>
      </c>
      <c r="M251" s="44">
        <v>1822</v>
      </c>
      <c r="N251" s="44"/>
      <c r="O251" s="63">
        <f t="shared" si="0"/>
        <v>75933</v>
      </c>
      <c r="P251" s="64"/>
      <c r="Q251" s="24">
        <v>52567</v>
      </c>
      <c r="R251" s="24">
        <v>15600</v>
      </c>
      <c r="S251" s="24">
        <v>14100</v>
      </c>
      <c r="T251" s="24">
        <v>25918</v>
      </c>
      <c r="U251" s="24">
        <v>6347</v>
      </c>
      <c r="V251" s="24">
        <v>4579</v>
      </c>
      <c r="W251" s="24">
        <v>406</v>
      </c>
      <c r="X251" s="24"/>
      <c r="Y251" s="24">
        <v>738</v>
      </c>
      <c r="Z251" s="63">
        <f t="shared" si="1"/>
        <v>120255</v>
      </c>
      <c r="AA251" s="25">
        <f t="shared" si="2"/>
        <v>-44322</v>
      </c>
      <c r="AB251" s="23"/>
      <c r="AC251" s="24">
        <v>2250000</v>
      </c>
      <c r="AD251" s="24"/>
      <c r="AE251" s="24">
        <v>486341</v>
      </c>
      <c r="AF251" s="24"/>
      <c r="AG251" s="22">
        <f t="shared" si="6"/>
        <v>2736341</v>
      </c>
      <c r="AH251" s="24"/>
      <c r="AI251" s="22">
        <f t="shared" si="4"/>
        <v>2736341</v>
      </c>
      <c r="AJ251" s="36"/>
      <c r="AK251" s="36"/>
      <c r="AL251" s="36"/>
    </row>
    <row r="252" spans="1:38" ht="15.75" customHeight="1">
      <c r="A252" s="6">
        <f t="shared" si="5"/>
        <v>249</v>
      </c>
      <c r="B252" s="65">
        <v>9795</v>
      </c>
      <c r="C252" s="28" t="s">
        <v>287</v>
      </c>
      <c r="D252" s="19"/>
      <c r="E252" s="44">
        <v>127001</v>
      </c>
      <c r="F252" s="44"/>
      <c r="G252" s="44">
        <v>1989</v>
      </c>
      <c r="H252" s="44"/>
      <c r="I252" s="44">
        <v>10000</v>
      </c>
      <c r="J252" s="44"/>
      <c r="K252" s="44">
        <v>5871</v>
      </c>
      <c r="L252" s="44">
        <v>4872</v>
      </c>
      <c r="M252" s="44">
        <v>2716</v>
      </c>
      <c r="N252" s="44"/>
      <c r="O252" s="63">
        <f t="shared" si="0"/>
        <v>152449</v>
      </c>
      <c r="P252" s="23"/>
      <c r="Q252" s="24">
        <v>34927</v>
      </c>
      <c r="R252" s="24">
        <v>9750</v>
      </c>
      <c r="S252" s="24">
        <v>20859</v>
      </c>
      <c r="T252" s="24">
        <v>16758</v>
      </c>
      <c r="U252" s="24">
        <v>32422</v>
      </c>
      <c r="V252" s="24">
        <v>10023</v>
      </c>
      <c r="W252" s="24">
        <v>2069</v>
      </c>
      <c r="X252" s="24"/>
      <c r="Y252" s="24"/>
      <c r="Z252" s="22">
        <f t="shared" si="1"/>
        <v>126808</v>
      </c>
      <c r="AA252" s="25">
        <f t="shared" si="2"/>
        <v>25641</v>
      </c>
      <c r="AB252" s="23"/>
      <c r="AC252" s="24">
        <v>435000</v>
      </c>
      <c r="AD252" s="24"/>
      <c r="AE252" s="24">
        <v>95963</v>
      </c>
      <c r="AF252" s="24"/>
      <c r="AG252" s="22">
        <f t="shared" si="6"/>
        <v>530963</v>
      </c>
      <c r="AH252" s="24"/>
      <c r="AI252" s="22">
        <f t="shared" si="4"/>
        <v>530963</v>
      </c>
      <c r="AJ252" s="36"/>
      <c r="AK252" s="36"/>
      <c r="AL252" s="36"/>
    </row>
    <row r="253" spans="1:38" s="31" customFormat="1" ht="15.75" customHeight="1">
      <c r="A253" s="6">
        <f t="shared" si="5"/>
        <v>250</v>
      </c>
      <c r="B253" s="32">
        <v>9815</v>
      </c>
      <c r="C253" s="31" t="s">
        <v>288</v>
      </c>
      <c r="D253" s="19"/>
      <c r="E253" s="44">
        <v>60951</v>
      </c>
      <c r="F253" s="44"/>
      <c r="G253" s="44"/>
      <c r="H253" s="44">
        <v>40</v>
      </c>
      <c r="I253" s="44"/>
      <c r="J253" s="44"/>
      <c r="K253" s="44">
        <v>4560</v>
      </c>
      <c r="L253" s="44">
        <v>7153</v>
      </c>
      <c r="M253" s="44">
        <v>15402</v>
      </c>
      <c r="N253" s="44">
        <v>78</v>
      </c>
      <c r="O253" s="63">
        <f t="shared" si="0"/>
        <v>88184</v>
      </c>
      <c r="P253" s="29"/>
      <c r="Q253" s="24">
        <v>40105</v>
      </c>
      <c r="R253" s="24"/>
      <c r="S253" s="24"/>
      <c r="T253" s="24">
        <v>16385</v>
      </c>
      <c r="U253" s="24">
        <v>5946</v>
      </c>
      <c r="V253" s="24">
        <v>6336</v>
      </c>
      <c r="W253" s="24">
        <v>7260</v>
      </c>
      <c r="X253" s="24"/>
      <c r="Y253" s="24">
        <v>1534</v>
      </c>
      <c r="Z253" s="27">
        <f t="shared" si="1"/>
        <v>77566</v>
      </c>
      <c r="AA253" s="25">
        <f t="shared" si="2"/>
        <v>10618</v>
      </c>
      <c r="AB253" s="23"/>
      <c r="AC253" s="24"/>
      <c r="AD253" s="24"/>
      <c r="AE253" s="24">
        <v>193047</v>
      </c>
      <c r="AF253" s="24">
        <v>1373</v>
      </c>
      <c r="AG253" s="22">
        <f t="shared" si="6"/>
        <v>194420</v>
      </c>
      <c r="AH253" s="24">
        <v>3493</v>
      </c>
      <c r="AI253" s="22">
        <f t="shared" si="4"/>
        <v>190927</v>
      </c>
      <c r="AJ253" s="36"/>
      <c r="AK253" s="36"/>
      <c r="AL253" s="36"/>
    </row>
    <row r="254" spans="1:38" s="10" customFormat="1" ht="15.75" customHeight="1">
      <c r="A254" s="6">
        <f t="shared" si="5"/>
        <v>251</v>
      </c>
      <c r="B254" s="6">
        <v>9755</v>
      </c>
      <c r="C254" s="28" t="s">
        <v>289</v>
      </c>
      <c r="D254" s="19"/>
      <c r="E254" s="44">
        <v>20509</v>
      </c>
      <c r="F254" s="44"/>
      <c r="G254" s="44"/>
      <c r="H254" s="44"/>
      <c r="I254" s="44">
        <v>30000</v>
      </c>
      <c r="J254" s="44"/>
      <c r="K254" s="44"/>
      <c r="L254" s="44">
        <v>4703</v>
      </c>
      <c r="M254" s="44">
        <v>6913</v>
      </c>
      <c r="N254" s="20">
        <v>521</v>
      </c>
      <c r="O254" s="63">
        <f t="shared" si="0"/>
        <v>62646</v>
      </c>
      <c r="P254" s="29"/>
      <c r="Q254" s="24">
        <v>54243</v>
      </c>
      <c r="R254" s="24"/>
      <c r="S254" s="24"/>
      <c r="T254" s="24">
        <v>2005</v>
      </c>
      <c r="U254" s="24">
        <v>7637</v>
      </c>
      <c r="V254" s="24">
        <v>1014</v>
      </c>
      <c r="W254" s="24">
        <v>50</v>
      </c>
      <c r="X254" s="24"/>
      <c r="Y254" s="24">
        <v>1037</v>
      </c>
      <c r="Z254" s="27">
        <f t="shared" si="1"/>
        <v>65986</v>
      </c>
      <c r="AA254" s="25">
        <f t="shared" si="2"/>
        <v>-3340</v>
      </c>
      <c r="AB254" s="23"/>
      <c r="AC254" s="24">
        <v>609000</v>
      </c>
      <c r="AD254" s="24"/>
      <c r="AE254" s="24">
        <v>109637</v>
      </c>
      <c r="AF254" s="24"/>
      <c r="AG254" s="22">
        <f t="shared" si="6"/>
        <v>718637</v>
      </c>
      <c r="AH254" s="24"/>
      <c r="AI254" s="22">
        <f t="shared" si="4"/>
        <v>718637</v>
      </c>
      <c r="AJ254" s="36"/>
      <c r="AK254" s="36"/>
      <c r="AL254" s="36"/>
    </row>
    <row r="255" spans="1:38" s="10" customFormat="1" ht="15.75" customHeight="1">
      <c r="A255" s="6">
        <f t="shared" si="5"/>
        <v>252</v>
      </c>
      <c r="B255" s="6">
        <v>9802</v>
      </c>
      <c r="C255" s="10" t="s">
        <v>290</v>
      </c>
      <c r="D255" s="19"/>
      <c r="E255" s="44">
        <v>57933</v>
      </c>
      <c r="F255" s="44">
        <v>746</v>
      </c>
      <c r="G255" s="44">
        <v>192</v>
      </c>
      <c r="H255" s="44"/>
      <c r="I255" s="44"/>
      <c r="J255" s="44"/>
      <c r="K255" s="44">
        <v>3000</v>
      </c>
      <c r="L255" s="44">
        <v>166</v>
      </c>
      <c r="M255" s="44">
        <v>15649</v>
      </c>
      <c r="N255" s="44"/>
      <c r="O255" s="63">
        <f t="shared" si="0"/>
        <v>77686</v>
      </c>
      <c r="P255" s="29"/>
      <c r="Q255" s="24">
        <v>28008</v>
      </c>
      <c r="R255" s="24">
        <v>21334</v>
      </c>
      <c r="S255" s="24"/>
      <c r="T255" s="24">
        <v>12500</v>
      </c>
      <c r="U255" s="24">
        <v>741</v>
      </c>
      <c r="V255" s="24">
        <v>5824</v>
      </c>
      <c r="W255" s="24">
        <v>1246</v>
      </c>
      <c r="X255" s="24"/>
      <c r="Y255" s="24">
        <v>5717</v>
      </c>
      <c r="Z255" s="27">
        <f t="shared" si="1"/>
        <v>75370</v>
      </c>
      <c r="AA255" s="25">
        <f t="shared" si="2"/>
        <v>2316</v>
      </c>
      <c r="AB255" s="23"/>
      <c r="AC255" s="24">
        <v>1600000</v>
      </c>
      <c r="AD255" s="24">
        <v>58000</v>
      </c>
      <c r="AE255" s="24">
        <v>151876</v>
      </c>
      <c r="AF255" s="24"/>
      <c r="AG255" s="22">
        <f t="shared" si="6"/>
        <v>1809876</v>
      </c>
      <c r="AH255" s="24"/>
      <c r="AI255" s="22">
        <f t="shared" si="4"/>
        <v>1809876</v>
      </c>
      <c r="AJ255" s="36"/>
      <c r="AK255" s="36"/>
      <c r="AL255" s="36"/>
    </row>
    <row r="256" spans="1:38" s="10" customFormat="1" ht="15.75" customHeight="1">
      <c r="A256" s="6">
        <f t="shared" si="5"/>
        <v>253</v>
      </c>
      <c r="B256" s="65">
        <v>9773</v>
      </c>
      <c r="C256" s="28" t="s">
        <v>291</v>
      </c>
      <c r="D256" s="19"/>
      <c r="E256" s="44">
        <v>220264</v>
      </c>
      <c r="F256" s="44"/>
      <c r="G256" s="44"/>
      <c r="H256" s="44"/>
      <c r="I256" s="44"/>
      <c r="J256" s="44"/>
      <c r="K256" s="44">
        <v>2378</v>
      </c>
      <c r="L256" s="44"/>
      <c r="M256" s="44"/>
      <c r="N256" s="44"/>
      <c r="O256" s="63">
        <f t="shared" si="0"/>
        <v>222642</v>
      </c>
      <c r="P256" s="23"/>
      <c r="Q256" s="24">
        <v>67136</v>
      </c>
      <c r="R256" s="24">
        <v>15600</v>
      </c>
      <c r="S256" s="24">
        <v>63636</v>
      </c>
      <c r="T256" s="24">
        <v>27633</v>
      </c>
      <c r="U256" s="24">
        <v>18902</v>
      </c>
      <c r="V256" s="24">
        <v>16809</v>
      </c>
      <c r="W256" s="24">
        <v>670</v>
      </c>
      <c r="X256" s="24"/>
      <c r="Y256" s="24">
        <v>5783</v>
      </c>
      <c r="Z256" s="22">
        <f t="shared" si="1"/>
        <v>216169</v>
      </c>
      <c r="AA256" s="25">
        <f t="shared" si="2"/>
        <v>6473</v>
      </c>
      <c r="AB256" s="23"/>
      <c r="AC256" s="24">
        <v>1110000</v>
      </c>
      <c r="AD256" s="24">
        <v>42135</v>
      </c>
      <c r="AE256" s="24">
        <v>10652</v>
      </c>
      <c r="AF256" s="24"/>
      <c r="AG256" s="22">
        <f t="shared" si="6"/>
        <v>1162787</v>
      </c>
      <c r="AH256" s="24">
        <v>33989</v>
      </c>
      <c r="AI256" s="22">
        <f t="shared" si="4"/>
        <v>1128798</v>
      </c>
      <c r="AJ256" s="36"/>
      <c r="AK256" s="36"/>
      <c r="AL256" s="36"/>
    </row>
    <row r="257" spans="1:38" ht="15.75" customHeight="1">
      <c r="A257" s="6">
        <f t="shared" si="5"/>
        <v>254</v>
      </c>
      <c r="B257" s="61">
        <v>9833</v>
      </c>
      <c r="C257" s="62" t="s">
        <v>292</v>
      </c>
      <c r="D257" s="19"/>
      <c r="E257" s="44">
        <v>8411</v>
      </c>
      <c r="F257" s="44">
        <v>129</v>
      </c>
      <c r="G257" s="44"/>
      <c r="H257" s="44"/>
      <c r="I257" s="44"/>
      <c r="J257" s="44"/>
      <c r="K257" s="44">
        <v>370</v>
      </c>
      <c r="L257" s="44">
        <v>3088</v>
      </c>
      <c r="M257" s="44"/>
      <c r="N257" s="44"/>
      <c r="O257" s="63">
        <f t="shared" si="0"/>
        <v>11998</v>
      </c>
      <c r="P257" s="64"/>
      <c r="Q257" s="24"/>
      <c r="R257" s="24"/>
      <c r="S257" s="24">
        <v>1670</v>
      </c>
      <c r="T257" s="24">
        <v>7941</v>
      </c>
      <c r="U257" s="24">
        <v>1688</v>
      </c>
      <c r="V257" s="24">
        <v>3046</v>
      </c>
      <c r="W257" s="24">
        <v>1079</v>
      </c>
      <c r="X257" s="24"/>
      <c r="Y257" s="24">
        <v>3000</v>
      </c>
      <c r="Z257" s="63">
        <f t="shared" si="1"/>
        <v>18424</v>
      </c>
      <c r="AA257" s="25">
        <f t="shared" si="2"/>
        <v>-6426</v>
      </c>
      <c r="AB257" s="23"/>
      <c r="AC257" s="24">
        <v>400000</v>
      </c>
      <c r="AD257" s="24"/>
      <c r="AE257" s="24">
        <v>67197</v>
      </c>
      <c r="AF257" s="24"/>
      <c r="AG257" s="22">
        <f t="shared" si="6"/>
        <v>467197</v>
      </c>
      <c r="AH257" s="24"/>
      <c r="AI257" s="22">
        <f t="shared" si="4"/>
        <v>467197</v>
      </c>
      <c r="AJ257" s="36"/>
      <c r="AK257" s="36"/>
      <c r="AL257" s="36"/>
    </row>
    <row r="258" spans="1:38" s="10" customFormat="1" ht="15.75" customHeight="1">
      <c r="A258" s="6">
        <f t="shared" si="5"/>
        <v>255</v>
      </c>
      <c r="B258" s="6">
        <v>9816</v>
      </c>
      <c r="C258" s="10" t="s">
        <v>293</v>
      </c>
      <c r="D258" s="19"/>
      <c r="E258" s="44">
        <v>55003</v>
      </c>
      <c r="F258" s="44">
        <v>349</v>
      </c>
      <c r="G258" s="44">
        <v>1303</v>
      </c>
      <c r="H258" s="44">
        <v>29808</v>
      </c>
      <c r="I258" s="44"/>
      <c r="J258" s="44"/>
      <c r="K258" s="44"/>
      <c r="L258" s="44">
        <v>6531</v>
      </c>
      <c r="M258" s="44">
        <v>28147</v>
      </c>
      <c r="N258" s="44"/>
      <c r="O258" s="63">
        <f t="shared" si="0"/>
        <v>121141</v>
      </c>
      <c r="P258" s="29"/>
      <c r="Q258" s="24">
        <v>59149</v>
      </c>
      <c r="R258" s="24"/>
      <c r="S258" s="24">
        <v>3329</v>
      </c>
      <c r="T258" s="24">
        <v>24280</v>
      </c>
      <c r="U258" s="24">
        <v>5043</v>
      </c>
      <c r="V258" s="24">
        <v>6421</v>
      </c>
      <c r="W258" s="24">
        <v>1748</v>
      </c>
      <c r="X258" s="24"/>
      <c r="Y258" s="24"/>
      <c r="Z258" s="27">
        <f t="shared" si="1"/>
        <v>99970</v>
      </c>
      <c r="AA258" s="25">
        <f t="shared" si="2"/>
        <v>21171</v>
      </c>
      <c r="AB258" s="23"/>
      <c r="AC258" s="24"/>
      <c r="AD258" s="24"/>
      <c r="AE258" s="24">
        <v>128430</v>
      </c>
      <c r="AF258" s="24"/>
      <c r="AG258" s="22">
        <f t="shared" si="6"/>
        <v>128430</v>
      </c>
      <c r="AH258" s="24"/>
      <c r="AI258" s="22">
        <f t="shared" si="4"/>
        <v>128430</v>
      </c>
      <c r="AJ258" s="36"/>
      <c r="AK258" s="36"/>
      <c r="AL258" s="36"/>
    </row>
    <row r="259" spans="1:38" s="10" customFormat="1" ht="15.75" customHeight="1">
      <c r="A259" s="6">
        <f t="shared" si="5"/>
        <v>256</v>
      </c>
      <c r="B259" s="6">
        <v>9757</v>
      </c>
      <c r="C259" s="28" t="s">
        <v>294</v>
      </c>
      <c r="D259" s="19"/>
      <c r="E259" s="44">
        <v>12100</v>
      </c>
      <c r="F259" s="44">
        <v>218</v>
      </c>
      <c r="G259" s="44">
        <v>5000</v>
      </c>
      <c r="H259" s="44"/>
      <c r="I259" s="44">
        <v>1945</v>
      </c>
      <c r="J259" s="44">
        <v>5500</v>
      </c>
      <c r="K259" s="44">
        <v>9120</v>
      </c>
      <c r="L259" s="44">
        <v>3147</v>
      </c>
      <c r="M259" s="44">
        <v>2832</v>
      </c>
      <c r="N259" s="44">
        <v>1705</v>
      </c>
      <c r="O259" s="63">
        <f t="shared" si="0"/>
        <v>41567</v>
      </c>
      <c r="P259" s="29"/>
      <c r="Q259" s="24"/>
      <c r="R259" s="24"/>
      <c r="S259" s="24">
        <v>12763</v>
      </c>
      <c r="T259" s="24">
        <v>20396</v>
      </c>
      <c r="U259" s="24">
        <v>596</v>
      </c>
      <c r="V259" s="24">
        <v>4079</v>
      </c>
      <c r="W259" s="24">
        <v>218</v>
      </c>
      <c r="X259" s="24"/>
      <c r="Y259" s="24">
        <v>1278</v>
      </c>
      <c r="Z259" s="27">
        <f t="shared" si="1"/>
        <v>39330</v>
      </c>
      <c r="AA259" s="25">
        <f t="shared" si="2"/>
        <v>2237</v>
      </c>
      <c r="AB259" s="23"/>
      <c r="AC259" s="24">
        <v>809000</v>
      </c>
      <c r="AD259" s="24"/>
      <c r="AE259" s="24">
        <v>63571</v>
      </c>
      <c r="AF259" s="24"/>
      <c r="AG259" s="22">
        <f t="shared" si="6"/>
        <v>872571</v>
      </c>
      <c r="AH259" s="24"/>
      <c r="AI259" s="22">
        <f t="shared" si="4"/>
        <v>872571</v>
      </c>
      <c r="AJ259" s="36"/>
      <c r="AK259" s="36"/>
      <c r="AL259" s="36"/>
    </row>
    <row r="260" spans="1:38" s="10" customFormat="1" ht="15.75" customHeight="1">
      <c r="A260" s="6">
        <f t="shared" si="5"/>
        <v>257</v>
      </c>
      <c r="B260" s="6">
        <v>9853</v>
      </c>
      <c r="C260" s="10" t="s">
        <v>295</v>
      </c>
      <c r="D260" s="19"/>
      <c r="E260" s="20">
        <v>39831</v>
      </c>
      <c r="F260" s="20"/>
      <c r="G260" s="20">
        <v>446</v>
      </c>
      <c r="H260" s="20"/>
      <c r="I260" s="20">
        <v>60</v>
      </c>
      <c r="J260" s="20"/>
      <c r="K260" s="20">
        <v>3225</v>
      </c>
      <c r="L260" s="20">
        <v>6091</v>
      </c>
      <c r="M260" s="20"/>
      <c r="N260" s="20">
        <v>3009</v>
      </c>
      <c r="O260" s="63">
        <f t="shared" si="0"/>
        <v>52662</v>
      </c>
      <c r="P260" s="29"/>
      <c r="Q260" s="20">
        <v>39919</v>
      </c>
      <c r="R260" s="20"/>
      <c r="S260" s="20"/>
      <c r="T260" s="20">
        <v>17102</v>
      </c>
      <c r="U260" s="24">
        <v>1720</v>
      </c>
      <c r="V260" s="20">
        <v>5433</v>
      </c>
      <c r="W260" s="20">
        <v>190</v>
      </c>
      <c r="X260" s="20"/>
      <c r="Y260" s="20"/>
      <c r="Z260" s="27">
        <f t="shared" si="1"/>
        <v>64364</v>
      </c>
      <c r="AA260" s="30">
        <f t="shared" si="2"/>
        <v>-11702</v>
      </c>
      <c r="AB260" s="23"/>
      <c r="AC260" s="24"/>
      <c r="AD260" s="24"/>
      <c r="AE260" s="24"/>
      <c r="AF260" s="24"/>
      <c r="AG260" s="22">
        <f t="shared" si="6"/>
        <v>0</v>
      </c>
      <c r="AH260" s="24"/>
      <c r="AI260" s="22">
        <f t="shared" si="4"/>
        <v>0</v>
      </c>
      <c r="AJ260" s="36"/>
      <c r="AK260" s="36"/>
      <c r="AL260" s="36"/>
    </row>
    <row r="261" spans="1:38" ht="15.75" customHeight="1">
      <c r="A261" s="6">
        <f t="shared" si="5"/>
        <v>258</v>
      </c>
      <c r="B261" s="6">
        <v>9817</v>
      </c>
      <c r="C261" s="10" t="s">
        <v>296</v>
      </c>
      <c r="D261" s="19"/>
      <c r="E261" s="44">
        <v>81938</v>
      </c>
      <c r="F261" s="44"/>
      <c r="G261" s="44">
        <v>34986</v>
      </c>
      <c r="H261" s="44"/>
      <c r="I261" s="44">
        <v>20000</v>
      </c>
      <c r="J261" s="44"/>
      <c r="K261" s="44">
        <v>4543</v>
      </c>
      <c r="L261" s="44">
        <v>121</v>
      </c>
      <c r="M261" s="44">
        <v>3267</v>
      </c>
      <c r="N261" s="44">
        <v>90</v>
      </c>
      <c r="O261" s="63">
        <f t="shared" si="0"/>
        <v>144945</v>
      </c>
      <c r="P261" s="29"/>
      <c r="Q261" s="24">
        <v>58161</v>
      </c>
      <c r="R261" s="24"/>
      <c r="S261" s="24">
        <v>36339</v>
      </c>
      <c r="T261" s="24">
        <v>12121</v>
      </c>
      <c r="U261" s="24">
        <v>9022</v>
      </c>
      <c r="V261" s="24">
        <v>7757</v>
      </c>
      <c r="W261" s="24">
        <v>16608</v>
      </c>
      <c r="X261" s="24"/>
      <c r="Y261" s="24">
        <v>60</v>
      </c>
      <c r="Z261" s="27">
        <f t="shared" si="1"/>
        <v>140068</v>
      </c>
      <c r="AA261" s="25">
        <f t="shared" si="2"/>
        <v>4877</v>
      </c>
      <c r="AB261" s="23"/>
      <c r="AC261" s="24"/>
      <c r="AD261" s="24"/>
      <c r="AE261" s="24"/>
      <c r="AF261" s="24"/>
      <c r="AG261" s="22">
        <f t="shared" si="6"/>
        <v>0</v>
      </c>
      <c r="AH261" s="24"/>
      <c r="AI261" s="22">
        <f t="shared" si="4"/>
        <v>0</v>
      </c>
      <c r="AJ261" s="36"/>
      <c r="AK261" s="36"/>
      <c r="AL261" s="36"/>
    </row>
    <row r="262" spans="1:38" s="10" customFormat="1" ht="15.75" customHeight="1">
      <c r="A262" s="6">
        <f t="shared" si="5"/>
        <v>259</v>
      </c>
      <c r="B262" s="65">
        <v>9778</v>
      </c>
      <c r="C262" s="28" t="s">
        <v>297</v>
      </c>
      <c r="D262" s="19"/>
      <c r="E262" s="44">
        <v>37051</v>
      </c>
      <c r="F262" s="44"/>
      <c r="G262" s="44">
        <v>600</v>
      </c>
      <c r="H262" s="44"/>
      <c r="I262" s="44">
        <v>2000</v>
      </c>
      <c r="J262" s="44"/>
      <c r="K262" s="44">
        <v>683</v>
      </c>
      <c r="L262" s="44">
        <v>13362</v>
      </c>
      <c r="M262" s="44">
        <v>3089</v>
      </c>
      <c r="N262" s="44">
        <v>986</v>
      </c>
      <c r="O262" s="63">
        <f t="shared" si="0"/>
        <v>57771</v>
      </c>
      <c r="P262" s="23"/>
      <c r="Q262" s="24">
        <v>18106</v>
      </c>
      <c r="R262" s="24"/>
      <c r="S262" s="24"/>
      <c r="T262" s="24"/>
      <c r="U262" s="24">
        <v>12319</v>
      </c>
      <c r="V262" s="24">
        <v>10544</v>
      </c>
      <c r="W262" s="24"/>
      <c r="X262" s="24"/>
      <c r="Y262" s="24"/>
      <c r="Z262" s="22">
        <f t="shared" si="1"/>
        <v>40969</v>
      </c>
      <c r="AA262" s="25">
        <f t="shared" si="2"/>
        <v>16802</v>
      </c>
      <c r="AB262" s="23"/>
      <c r="AC262" s="24">
        <v>2186000</v>
      </c>
      <c r="AD262" s="24">
        <v>45524</v>
      </c>
      <c r="AE262" s="24">
        <v>301581</v>
      </c>
      <c r="AF262" s="24"/>
      <c r="AG262" s="22">
        <f t="shared" si="6"/>
        <v>2533105</v>
      </c>
      <c r="AH262" s="24"/>
      <c r="AI262" s="22">
        <f t="shared" si="4"/>
        <v>2533105</v>
      </c>
      <c r="AJ262" s="36"/>
      <c r="AK262" s="36"/>
      <c r="AL262" s="36"/>
    </row>
    <row r="263" spans="1:38" ht="15.75" customHeight="1">
      <c r="A263" s="6">
        <f t="shared" si="5"/>
        <v>260</v>
      </c>
      <c r="B263" s="65">
        <v>9779</v>
      </c>
      <c r="C263" s="28" t="s">
        <v>298</v>
      </c>
      <c r="D263" s="19"/>
      <c r="E263" s="44">
        <v>100643</v>
      </c>
      <c r="F263" s="44"/>
      <c r="G263" s="44"/>
      <c r="H263" s="44">
        <v>3733</v>
      </c>
      <c r="I263" s="44"/>
      <c r="J263" s="44">
        <v>40000</v>
      </c>
      <c r="K263" s="44">
        <v>45354</v>
      </c>
      <c r="L263" s="44">
        <v>3896</v>
      </c>
      <c r="M263" s="44"/>
      <c r="N263" s="44">
        <v>10390</v>
      </c>
      <c r="O263" s="63">
        <f t="shared" si="0"/>
        <v>204016</v>
      </c>
      <c r="P263" s="23"/>
      <c r="Q263" s="24">
        <v>4477</v>
      </c>
      <c r="R263" s="24"/>
      <c r="S263" s="24">
        <v>12899</v>
      </c>
      <c r="T263" s="24">
        <v>38758</v>
      </c>
      <c r="U263" s="24">
        <v>24049</v>
      </c>
      <c r="V263" s="24">
        <v>11203</v>
      </c>
      <c r="W263" s="24"/>
      <c r="X263" s="24"/>
      <c r="Y263" s="24">
        <v>9070</v>
      </c>
      <c r="Z263" s="22">
        <f t="shared" si="1"/>
        <v>100456</v>
      </c>
      <c r="AA263" s="25">
        <f t="shared" si="2"/>
        <v>103560</v>
      </c>
      <c r="AB263" s="23"/>
      <c r="AC263" s="24">
        <v>2242213</v>
      </c>
      <c r="AD263" s="24">
        <v>177171</v>
      </c>
      <c r="AE263" s="24">
        <v>202982</v>
      </c>
      <c r="AF263" s="24"/>
      <c r="AG263" s="22">
        <f t="shared" si="6"/>
        <v>2622366</v>
      </c>
      <c r="AH263" s="24"/>
      <c r="AI263" s="22">
        <f t="shared" si="4"/>
        <v>2622366</v>
      </c>
      <c r="AJ263" s="36"/>
      <c r="AK263" s="36"/>
      <c r="AL263" s="36"/>
    </row>
    <row r="264" spans="1:38" ht="15.75" customHeight="1">
      <c r="A264" s="6">
        <f t="shared" si="5"/>
        <v>261</v>
      </c>
      <c r="B264" s="61">
        <v>12115</v>
      </c>
      <c r="C264" s="62" t="s">
        <v>299</v>
      </c>
      <c r="D264" s="19" t="s">
        <v>38</v>
      </c>
      <c r="E264" s="44">
        <v>19292</v>
      </c>
      <c r="F264" s="44">
        <v>50</v>
      </c>
      <c r="G264" s="44">
        <v>90</v>
      </c>
      <c r="H264" s="44"/>
      <c r="I264" s="44"/>
      <c r="J264" s="44"/>
      <c r="K264" s="44">
        <v>6310</v>
      </c>
      <c r="L264" s="44">
        <v>1715</v>
      </c>
      <c r="M264" s="44">
        <v>825</v>
      </c>
      <c r="N264" s="44"/>
      <c r="O264" s="63">
        <f t="shared" si="0"/>
        <v>28282</v>
      </c>
      <c r="P264" s="64"/>
      <c r="Q264" s="24"/>
      <c r="R264" s="24"/>
      <c r="S264" s="24"/>
      <c r="T264" s="24">
        <v>11634</v>
      </c>
      <c r="U264" s="24"/>
      <c r="V264" s="24">
        <v>2405</v>
      </c>
      <c r="W264" s="24">
        <v>3049</v>
      </c>
      <c r="X264" s="24"/>
      <c r="Y264" s="24"/>
      <c r="Z264" s="63">
        <f t="shared" si="1"/>
        <v>17088</v>
      </c>
      <c r="AA264" s="25">
        <f t="shared" si="2"/>
        <v>11194</v>
      </c>
      <c r="AB264" s="23"/>
      <c r="AC264" s="24">
        <v>397800</v>
      </c>
      <c r="AD264" s="24"/>
      <c r="AE264" s="24">
        <v>44076</v>
      </c>
      <c r="AF264" s="24"/>
      <c r="AG264" s="22">
        <f t="shared" si="6"/>
        <v>441876</v>
      </c>
      <c r="AH264" s="24"/>
      <c r="AI264" s="22">
        <f t="shared" si="4"/>
        <v>441876</v>
      </c>
      <c r="AJ264" s="36"/>
      <c r="AK264" s="36"/>
      <c r="AL264" s="36"/>
    </row>
    <row r="265" spans="1:38" ht="15.75" customHeight="1">
      <c r="A265" s="6">
        <f t="shared" si="5"/>
        <v>262</v>
      </c>
      <c r="B265" s="65">
        <v>9780</v>
      </c>
      <c r="C265" s="28" t="s">
        <v>300</v>
      </c>
      <c r="D265" s="19"/>
      <c r="E265" s="44">
        <v>177910</v>
      </c>
      <c r="F265" s="44"/>
      <c r="G265" s="44">
        <v>2750</v>
      </c>
      <c r="H265" s="44"/>
      <c r="I265" s="44"/>
      <c r="J265" s="44"/>
      <c r="K265" s="44">
        <v>4000</v>
      </c>
      <c r="L265" s="44">
        <v>1916</v>
      </c>
      <c r="M265" s="44">
        <v>3885</v>
      </c>
      <c r="N265" s="44"/>
      <c r="O265" s="63">
        <f t="shared" si="0"/>
        <v>190461</v>
      </c>
      <c r="P265" s="23"/>
      <c r="Q265" s="24">
        <v>78765</v>
      </c>
      <c r="R265" s="24"/>
      <c r="S265" s="24">
        <v>26090</v>
      </c>
      <c r="T265" s="24">
        <v>36675</v>
      </c>
      <c r="U265" s="24">
        <v>12888</v>
      </c>
      <c r="V265" s="24">
        <v>16717</v>
      </c>
      <c r="W265" s="24">
        <v>7110</v>
      </c>
      <c r="X265" s="24"/>
      <c r="Y265" s="24">
        <v>1320</v>
      </c>
      <c r="Z265" s="22">
        <f t="shared" si="1"/>
        <v>179565</v>
      </c>
      <c r="AA265" s="25">
        <f t="shared" si="2"/>
        <v>10896</v>
      </c>
      <c r="AB265" s="23"/>
      <c r="AC265" s="24">
        <v>1695000</v>
      </c>
      <c r="AD265" s="24"/>
      <c r="AE265" s="24">
        <v>76212</v>
      </c>
      <c r="AF265" s="24">
        <v>1135</v>
      </c>
      <c r="AG265" s="22">
        <f t="shared" si="6"/>
        <v>1772347</v>
      </c>
      <c r="AH265" s="24"/>
      <c r="AI265" s="22">
        <f t="shared" si="4"/>
        <v>1772347</v>
      </c>
      <c r="AJ265" s="36"/>
      <c r="AK265" s="36"/>
      <c r="AL265" s="36"/>
    </row>
    <row r="266" spans="1:38" ht="15.75" customHeight="1">
      <c r="A266" s="6">
        <f t="shared" si="5"/>
        <v>263</v>
      </c>
      <c r="B266" s="65">
        <v>9785</v>
      </c>
      <c r="C266" s="28" t="s">
        <v>301</v>
      </c>
      <c r="D266" s="19"/>
      <c r="E266" s="44">
        <v>31203</v>
      </c>
      <c r="F266" s="44"/>
      <c r="G266" s="44"/>
      <c r="H266" s="44"/>
      <c r="I266" s="44"/>
      <c r="J266" s="44">
        <v>1350</v>
      </c>
      <c r="K266" s="44"/>
      <c r="L266" s="44"/>
      <c r="M266" s="44">
        <v>5783</v>
      </c>
      <c r="N266" s="44">
        <v>5</v>
      </c>
      <c r="O266" s="63">
        <f t="shared" si="0"/>
        <v>38341</v>
      </c>
      <c r="P266" s="23"/>
      <c r="Q266" s="24">
        <v>29466</v>
      </c>
      <c r="R266" s="24"/>
      <c r="S266" s="24"/>
      <c r="T266" s="24"/>
      <c r="U266" s="24">
        <v>4448</v>
      </c>
      <c r="V266" s="24">
        <v>3182</v>
      </c>
      <c r="W266" s="24"/>
      <c r="X266" s="24"/>
      <c r="Y266" s="24">
        <v>200</v>
      </c>
      <c r="Z266" s="22">
        <f t="shared" si="1"/>
        <v>37296</v>
      </c>
      <c r="AA266" s="25">
        <f t="shared" si="2"/>
        <v>1045</v>
      </c>
      <c r="AB266" s="23"/>
      <c r="AC266" s="24"/>
      <c r="AD266" s="24"/>
      <c r="AE266" s="24"/>
      <c r="AF266" s="24"/>
      <c r="AG266" s="22">
        <f t="shared" si="6"/>
        <v>0</v>
      </c>
      <c r="AH266" s="24"/>
      <c r="AI266" s="22">
        <f t="shared" si="4"/>
        <v>0</v>
      </c>
      <c r="AJ266" s="36"/>
      <c r="AK266" s="36"/>
      <c r="AL266" s="36"/>
    </row>
    <row r="267" spans="1:38" ht="15.75" customHeight="1">
      <c r="A267" s="6">
        <f t="shared" si="5"/>
        <v>264</v>
      </c>
      <c r="B267" s="65">
        <v>9782</v>
      </c>
      <c r="C267" s="28" t="s">
        <v>302</v>
      </c>
      <c r="D267" s="19"/>
      <c r="E267" s="44">
        <v>40290</v>
      </c>
      <c r="F267" s="44">
        <v>250</v>
      </c>
      <c r="G267" s="44"/>
      <c r="H267" s="44"/>
      <c r="I267" s="44"/>
      <c r="J267" s="44"/>
      <c r="K267" s="44"/>
      <c r="L267" s="44">
        <v>8659</v>
      </c>
      <c r="M267" s="44">
        <v>580</v>
      </c>
      <c r="N267" s="44">
        <v>2435</v>
      </c>
      <c r="O267" s="63">
        <f t="shared" si="0"/>
        <v>52214</v>
      </c>
      <c r="P267" s="23"/>
      <c r="Q267" s="24">
        <v>28284</v>
      </c>
      <c r="R267" s="24">
        <v>10380</v>
      </c>
      <c r="S267" s="24"/>
      <c r="T267" s="24">
        <v>7710</v>
      </c>
      <c r="U267" s="24">
        <v>495</v>
      </c>
      <c r="V267" s="24">
        <v>2218</v>
      </c>
      <c r="W267" s="24">
        <v>1150</v>
      </c>
      <c r="X267" s="24"/>
      <c r="Y267" s="24">
        <v>2345</v>
      </c>
      <c r="Z267" s="22">
        <f t="shared" si="1"/>
        <v>52582</v>
      </c>
      <c r="AA267" s="25">
        <f t="shared" si="2"/>
        <v>-368</v>
      </c>
      <c r="AB267" s="23"/>
      <c r="AC267" s="24">
        <v>385000</v>
      </c>
      <c r="AD267" s="24"/>
      <c r="AE267" s="24">
        <v>229425</v>
      </c>
      <c r="AF267" s="24">
        <v>399</v>
      </c>
      <c r="AG267" s="22">
        <f t="shared" si="6"/>
        <v>614824</v>
      </c>
      <c r="AH267" s="24"/>
      <c r="AI267" s="22">
        <f t="shared" si="4"/>
        <v>614824</v>
      </c>
      <c r="AJ267" s="36"/>
      <c r="AK267" s="36"/>
      <c r="AL267" s="36"/>
    </row>
    <row r="268" spans="1:38" ht="15.75" customHeight="1">
      <c r="A268" s="6">
        <f t="shared" si="5"/>
        <v>265</v>
      </c>
      <c r="B268" s="6">
        <v>9758</v>
      </c>
      <c r="C268" s="28" t="s">
        <v>303</v>
      </c>
      <c r="D268" s="19"/>
      <c r="E268" s="44">
        <v>40412</v>
      </c>
      <c r="F268" s="44"/>
      <c r="G268" s="44">
        <v>798</v>
      </c>
      <c r="H268" s="44"/>
      <c r="I268" s="44"/>
      <c r="J268" s="44">
        <v>3000</v>
      </c>
      <c r="K268" s="44">
        <v>12342</v>
      </c>
      <c r="L268" s="44">
        <v>16</v>
      </c>
      <c r="M268" s="44">
        <v>1615</v>
      </c>
      <c r="N268" s="44"/>
      <c r="O268" s="63">
        <f t="shared" si="0"/>
        <v>58183</v>
      </c>
      <c r="P268" s="23"/>
      <c r="Q268" s="24">
        <v>22832</v>
      </c>
      <c r="R268" s="24"/>
      <c r="S268" s="24">
        <v>15717</v>
      </c>
      <c r="T268" s="24">
        <v>15106</v>
      </c>
      <c r="U268" s="24">
        <v>18412</v>
      </c>
      <c r="V268" s="24">
        <v>4590</v>
      </c>
      <c r="W268" s="24">
        <v>2226</v>
      </c>
      <c r="X268" s="24"/>
      <c r="Y268" s="24">
        <v>1454</v>
      </c>
      <c r="Z268" s="27">
        <f t="shared" si="1"/>
        <v>80337</v>
      </c>
      <c r="AA268" s="25">
        <f t="shared" si="2"/>
        <v>-22154</v>
      </c>
      <c r="AB268" s="23"/>
      <c r="AC268" s="24">
        <v>280000</v>
      </c>
      <c r="AD268" s="24">
        <v>30000</v>
      </c>
      <c r="AE268" s="24">
        <v>46048</v>
      </c>
      <c r="AF268" s="24">
        <v>591</v>
      </c>
      <c r="AG268" s="22">
        <f t="shared" si="6"/>
        <v>356639</v>
      </c>
      <c r="AH268" s="24"/>
      <c r="AI268" s="22">
        <f t="shared" si="4"/>
        <v>356639</v>
      </c>
      <c r="AJ268" s="36"/>
      <c r="AK268" s="36"/>
      <c r="AL268" s="36"/>
    </row>
    <row r="269" spans="1:38" ht="15.75" customHeight="1">
      <c r="A269" s="6">
        <f t="shared" si="5"/>
        <v>266</v>
      </c>
      <c r="B269" s="6">
        <v>9759</v>
      </c>
      <c r="C269" s="28" t="s">
        <v>304</v>
      </c>
      <c r="D269" s="19"/>
      <c r="E269" s="44">
        <v>64855</v>
      </c>
      <c r="F269" s="44"/>
      <c r="G269" s="44">
        <v>545</v>
      </c>
      <c r="H269" s="44"/>
      <c r="I269" s="44">
        <v>3455</v>
      </c>
      <c r="J269" s="44">
        <v>500</v>
      </c>
      <c r="K269" s="44">
        <v>5191</v>
      </c>
      <c r="L269" s="44">
        <v>3556</v>
      </c>
      <c r="M269" s="44">
        <v>2971</v>
      </c>
      <c r="N269" s="44">
        <v>4725</v>
      </c>
      <c r="O269" s="63">
        <f t="shared" si="0"/>
        <v>85798</v>
      </c>
      <c r="P269" s="29"/>
      <c r="Q269" s="24">
        <v>54720</v>
      </c>
      <c r="R269" s="24"/>
      <c r="S269" s="24">
        <v>25864</v>
      </c>
      <c r="T269" s="24">
        <v>18578</v>
      </c>
      <c r="U269" s="24">
        <v>3698</v>
      </c>
      <c r="V269" s="24">
        <v>7779</v>
      </c>
      <c r="W269" s="24">
        <v>545</v>
      </c>
      <c r="X269" s="24"/>
      <c r="Y269" s="24">
        <v>202</v>
      </c>
      <c r="Z269" s="27">
        <f t="shared" si="1"/>
        <v>111386</v>
      </c>
      <c r="AA269" s="25">
        <f t="shared" si="2"/>
        <v>-25588</v>
      </c>
      <c r="AB269" s="23"/>
      <c r="AC269" s="24"/>
      <c r="AD269" s="24"/>
      <c r="AE269" s="24">
        <v>57677</v>
      </c>
      <c r="AF269" s="24"/>
      <c r="AG269" s="22">
        <f t="shared" si="6"/>
        <v>57677</v>
      </c>
      <c r="AH269" s="24"/>
      <c r="AI269" s="22">
        <f t="shared" si="4"/>
        <v>57677</v>
      </c>
      <c r="AJ269" s="36"/>
      <c r="AK269" s="36"/>
      <c r="AL269" s="36"/>
    </row>
    <row r="270" spans="1:38" ht="15.75" customHeight="1">
      <c r="A270" s="6">
        <f t="shared" si="5"/>
        <v>267</v>
      </c>
      <c r="B270" s="61">
        <v>9835</v>
      </c>
      <c r="C270" s="62" t="s">
        <v>305</v>
      </c>
      <c r="D270" s="19"/>
      <c r="E270" s="44">
        <v>9340</v>
      </c>
      <c r="F270" s="44">
        <v>230</v>
      </c>
      <c r="G270" s="44">
        <v>10747</v>
      </c>
      <c r="H270" s="44">
        <v>4500</v>
      </c>
      <c r="I270" s="44"/>
      <c r="J270" s="44"/>
      <c r="K270" s="44">
        <v>2770</v>
      </c>
      <c r="L270" s="44">
        <v>1973</v>
      </c>
      <c r="M270" s="44">
        <v>2231</v>
      </c>
      <c r="N270" s="44">
        <v>27587</v>
      </c>
      <c r="O270" s="63">
        <f t="shared" si="0"/>
        <v>59378</v>
      </c>
      <c r="P270" s="64"/>
      <c r="Q270" s="24"/>
      <c r="R270" s="24"/>
      <c r="S270" s="24">
        <v>3413</v>
      </c>
      <c r="T270" s="24">
        <v>27983</v>
      </c>
      <c r="U270" s="24">
        <v>4558</v>
      </c>
      <c r="V270" s="24">
        <v>1888</v>
      </c>
      <c r="W270" s="24">
        <v>3346</v>
      </c>
      <c r="X270" s="24"/>
      <c r="Y270" s="24"/>
      <c r="Z270" s="63">
        <f t="shared" si="1"/>
        <v>41188</v>
      </c>
      <c r="AA270" s="25">
        <f t="shared" si="2"/>
        <v>18190</v>
      </c>
      <c r="AB270" s="23"/>
      <c r="AC270" s="24">
        <v>410000</v>
      </c>
      <c r="AD270" s="24">
        <v>50000</v>
      </c>
      <c r="AE270" s="24">
        <v>57662</v>
      </c>
      <c r="AF270" s="24"/>
      <c r="AG270" s="22">
        <f t="shared" si="6"/>
        <v>517662</v>
      </c>
      <c r="AH270" s="24"/>
      <c r="AI270" s="22">
        <f t="shared" si="4"/>
        <v>517662</v>
      </c>
      <c r="AJ270" s="36"/>
      <c r="AK270" s="36"/>
      <c r="AL270" s="36"/>
    </row>
    <row r="271" spans="1:38" ht="15.75" customHeight="1">
      <c r="A271" s="6">
        <f t="shared" si="5"/>
        <v>268</v>
      </c>
      <c r="B271" s="65">
        <v>9783</v>
      </c>
      <c r="C271" s="28" t="s">
        <v>306</v>
      </c>
      <c r="D271" s="19"/>
      <c r="E271" s="44">
        <v>55372</v>
      </c>
      <c r="F271" s="44"/>
      <c r="G271" s="44">
        <v>7482</v>
      </c>
      <c r="H271" s="44"/>
      <c r="I271" s="44"/>
      <c r="J271" s="44"/>
      <c r="K271" s="44">
        <v>1338</v>
      </c>
      <c r="L271" s="44">
        <v>17187</v>
      </c>
      <c r="M271" s="44"/>
      <c r="N271" s="44">
        <v>387</v>
      </c>
      <c r="O271" s="63">
        <f t="shared" si="0"/>
        <v>81766</v>
      </c>
      <c r="P271" s="23"/>
      <c r="Q271" s="24">
        <v>24321</v>
      </c>
      <c r="R271" s="24">
        <v>7700</v>
      </c>
      <c r="S271" s="24"/>
      <c r="T271" s="24">
        <v>11415</v>
      </c>
      <c r="U271" s="24">
        <v>9614</v>
      </c>
      <c r="V271" s="24">
        <v>8061</v>
      </c>
      <c r="W271" s="24">
        <v>1350</v>
      </c>
      <c r="X271" s="24"/>
      <c r="Y271" s="24">
        <v>1448</v>
      </c>
      <c r="Z271" s="22">
        <f t="shared" si="1"/>
        <v>63909</v>
      </c>
      <c r="AA271" s="25">
        <f t="shared" si="2"/>
        <v>17857</v>
      </c>
      <c r="AB271" s="23"/>
      <c r="AC271" s="24"/>
      <c r="AD271" s="24"/>
      <c r="AE271" s="24">
        <v>447926</v>
      </c>
      <c r="AF271" s="24"/>
      <c r="AG271" s="22">
        <f t="shared" si="6"/>
        <v>447926</v>
      </c>
      <c r="AH271" s="24"/>
      <c r="AI271" s="22">
        <f t="shared" si="4"/>
        <v>447926</v>
      </c>
      <c r="AJ271" s="36"/>
      <c r="AK271" s="36"/>
      <c r="AL271" s="36"/>
    </row>
    <row r="272" spans="1:38" ht="15.75" customHeight="1">
      <c r="A272" s="6">
        <f t="shared" si="5"/>
        <v>269</v>
      </c>
      <c r="B272" s="65">
        <v>9766</v>
      </c>
      <c r="C272" s="28" t="s">
        <v>307</v>
      </c>
      <c r="D272" s="19"/>
      <c r="E272" s="44">
        <v>64862</v>
      </c>
      <c r="F272" s="44"/>
      <c r="G272" s="44">
        <v>3264</v>
      </c>
      <c r="H272" s="44"/>
      <c r="I272" s="44">
        <v>13000</v>
      </c>
      <c r="J272" s="44"/>
      <c r="K272" s="44">
        <v>18165</v>
      </c>
      <c r="L272" s="44">
        <v>2833</v>
      </c>
      <c r="M272" s="44">
        <v>3462</v>
      </c>
      <c r="N272" s="44"/>
      <c r="O272" s="63">
        <f t="shared" si="0"/>
        <v>105586</v>
      </c>
      <c r="P272" s="23"/>
      <c r="Q272" s="24">
        <v>51893</v>
      </c>
      <c r="R272" s="24"/>
      <c r="S272" s="24">
        <v>17135</v>
      </c>
      <c r="T272" s="24">
        <v>24554</v>
      </c>
      <c r="U272" s="24">
        <v>7125</v>
      </c>
      <c r="V272" s="24">
        <v>10236</v>
      </c>
      <c r="W272" s="24">
        <v>3107</v>
      </c>
      <c r="X272" s="24"/>
      <c r="Y272" s="24"/>
      <c r="Z272" s="22">
        <f t="shared" si="1"/>
        <v>114050</v>
      </c>
      <c r="AA272" s="25">
        <f t="shared" si="2"/>
        <v>-8464</v>
      </c>
      <c r="AB272" s="23"/>
      <c r="AC272" s="24"/>
      <c r="AD272" s="24"/>
      <c r="AE272" s="24">
        <v>56781</v>
      </c>
      <c r="AF272" s="24">
        <v>271</v>
      </c>
      <c r="AG272" s="22">
        <f t="shared" si="6"/>
        <v>57052</v>
      </c>
      <c r="AH272" s="24"/>
      <c r="AI272" s="22">
        <f t="shared" si="4"/>
        <v>57052</v>
      </c>
      <c r="AJ272" s="36"/>
      <c r="AK272" s="36"/>
      <c r="AL272" s="36"/>
    </row>
    <row r="273" spans="1:38" ht="15.75" customHeight="1">
      <c r="A273" s="6">
        <f t="shared" si="5"/>
        <v>270</v>
      </c>
      <c r="B273" s="61">
        <v>9838</v>
      </c>
      <c r="C273" s="62" t="s">
        <v>308</v>
      </c>
      <c r="D273" s="19"/>
      <c r="E273" s="44">
        <v>15422</v>
      </c>
      <c r="F273" s="44"/>
      <c r="G273" s="44">
        <v>1245</v>
      </c>
      <c r="H273" s="44"/>
      <c r="I273" s="44"/>
      <c r="J273" s="44"/>
      <c r="K273" s="44">
        <v>7950</v>
      </c>
      <c r="L273" s="44">
        <v>2470</v>
      </c>
      <c r="M273" s="44"/>
      <c r="N273" s="44"/>
      <c r="O273" s="63">
        <f t="shared" si="0"/>
        <v>27087</v>
      </c>
      <c r="P273" s="64"/>
      <c r="Q273" s="24"/>
      <c r="R273" s="24"/>
      <c r="S273" s="24"/>
      <c r="T273" s="24">
        <v>10320</v>
      </c>
      <c r="U273" s="24">
        <v>2249</v>
      </c>
      <c r="V273" s="24">
        <v>3339</v>
      </c>
      <c r="W273" s="24">
        <v>1670</v>
      </c>
      <c r="X273" s="24"/>
      <c r="Y273" s="24"/>
      <c r="Z273" s="63">
        <f t="shared" si="1"/>
        <v>17578</v>
      </c>
      <c r="AA273" s="25">
        <f t="shared" si="2"/>
        <v>9509</v>
      </c>
      <c r="AB273" s="23"/>
      <c r="AC273" s="24">
        <v>1989000</v>
      </c>
      <c r="AD273" s="24">
        <v>135000</v>
      </c>
      <c r="AE273" s="24">
        <v>63553</v>
      </c>
      <c r="AF273" s="24"/>
      <c r="AG273" s="22">
        <f t="shared" si="6"/>
        <v>2187553</v>
      </c>
      <c r="AH273" s="24"/>
      <c r="AI273" s="22">
        <f t="shared" si="4"/>
        <v>2187553</v>
      </c>
      <c r="AJ273" s="36"/>
      <c r="AK273" s="36"/>
      <c r="AL273" s="36"/>
    </row>
    <row r="274" spans="1:38" s="10" customFormat="1" ht="15.75" customHeight="1">
      <c r="A274" s="6">
        <f t="shared" si="5"/>
        <v>271</v>
      </c>
      <c r="B274" s="6">
        <v>9803</v>
      </c>
      <c r="C274" s="10" t="s">
        <v>309</v>
      </c>
      <c r="D274" s="19" t="s">
        <v>38</v>
      </c>
      <c r="E274" s="20">
        <v>30639</v>
      </c>
      <c r="F274" s="20"/>
      <c r="G274" s="20">
        <v>11250</v>
      </c>
      <c r="H274" s="20"/>
      <c r="I274" s="20">
        <v>1307</v>
      </c>
      <c r="J274" s="20"/>
      <c r="K274" s="20"/>
      <c r="L274" s="20">
        <v>107</v>
      </c>
      <c r="M274" s="20"/>
      <c r="N274" s="20">
        <v>3080</v>
      </c>
      <c r="O274" s="63">
        <f t="shared" si="0"/>
        <v>46383</v>
      </c>
      <c r="P274" s="29"/>
      <c r="Q274" s="20">
        <v>11729</v>
      </c>
      <c r="R274" s="20"/>
      <c r="S274" s="20"/>
      <c r="T274" s="20">
        <v>7991</v>
      </c>
      <c r="U274" s="24">
        <v>2508</v>
      </c>
      <c r="V274" s="20"/>
      <c r="W274" s="20">
        <v>11850</v>
      </c>
      <c r="X274" s="20"/>
      <c r="Y274" s="20">
        <v>7563</v>
      </c>
      <c r="Z274" s="27">
        <f t="shared" si="1"/>
        <v>41641</v>
      </c>
      <c r="AA274" s="25">
        <f t="shared" si="2"/>
        <v>4742</v>
      </c>
      <c r="AB274" s="23"/>
      <c r="AC274" s="24"/>
      <c r="AD274" s="24"/>
      <c r="AE274" s="24">
        <v>14455</v>
      </c>
      <c r="AF274" s="24"/>
      <c r="AG274" s="22">
        <f t="shared" si="6"/>
        <v>14455</v>
      </c>
      <c r="AH274" s="24"/>
      <c r="AI274" s="22">
        <f t="shared" si="4"/>
        <v>14455</v>
      </c>
      <c r="AJ274" s="36"/>
      <c r="AK274" s="36"/>
      <c r="AL274" s="36"/>
    </row>
    <row r="275" spans="1:38" s="10" customFormat="1" ht="15.75" customHeight="1">
      <c r="A275" s="6">
        <f t="shared" si="5"/>
        <v>272</v>
      </c>
      <c r="B275" s="6">
        <v>9760</v>
      </c>
      <c r="C275" s="28" t="s">
        <v>310</v>
      </c>
      <c r="D275" s="19"/>
      <c r="E275" s="44">
        <v>69013</v>
      </c>
      <c r="F275" s="44"/>
      <c r="G275" s="44">
        <v>2931</v>
      </c>
      <c r="H275" s="44"/>
      <c r="I275" s="44"/>
      <c r="J275" s="44"/>
      <c r="K275" s="44">
        <v>4195</v>
      </c>
      <c r="L275" s="44">
        <v>1439</v>
      </c>
      <c r="M275" s="44"/>
      <c r="N275" s="44">
        <v>2821</v>
      </c>
      <c r="O275" s="63">
        <f t="shared" si="0"/>
        <v>80399</v>
      </c>
      <c r="P275" s="29"/>
      <c r="Q275" s="24">
        <v>52616</v>
      </c>
      <c r="R275" s="24">
        <v>6441</v>
      </c>
      <c r="S275" s="24">
        <v>123</v>
      </c>
      <c r="T275" s="24">
        <v>11974</v>
      </c>
      <c r="U275" s="24">
        <v>567</v>
      </c>
      <c r="V275" s="24">
        <v>7040</v>
      </c>
      <c r="W275" s="24">
        <v>2080</v>
      </c>
      <c r="X275" s="24"/>
      <c r="Y275" s="24">
        <v>3593</v>
      </c>
      <c r="Z275" s="27">
        <f t="shared" si="1"/>
        <v>84434</v>
      </c>
      <c r="AA275" s="25">
        <f t="shared" si="2"/>
        <v>-4035</v>
      </c>
      <c r="AB275" s="23"/>
      <c r="AC275" s="24">
        <v>2815000</v>
      </c>
      <c r="AD275" s="24">
        <v>84000</v>
      </c>
      <c r="AE275" s="24">
        <v>46411</v>
      </c>
      <c r="AF275" s="24"/>
      <c r="AG275" s="22">
        <f t="shared" si="6"/>
        <v>2945411</v>
      </c>
      <c r="AH275" s="24">
        <v>1076</v>
      </c>
      <c r="AI275" s="22">
        <f t="shared" si="4"/>
        <v>2944335</v>
      </c>
      <c r="AJ275" s="36"/>
      <c r="AK275" s="36"/>
      <c r="AL275" s="36"/>
    </row>
    <row r="276" spans="1:38" ht="15.75" customHeight="1">
      <c r="A276" s="6">
        <f t="shared" si="5"/>
        <v>273</v>
      </c>
      <c r="B276" s="65">
        <v>9786</v>
      </c>
      <c r="C276" s="28" t="s">
        <v>311</v>
      </c>
      <c r="D276" s="19"/>
      <c r="E276" s="44">
        <v>13444</v>
      </c>
      <c r="F276" s="44">
        <v>75</v>
      </c>
      <c r="G276" s="44"/>
      <c r="H276" s="44"/>
      <c r="I276" s="44">
        <v>200</v>
      </c>
      <c r="J276" s="44"/>
      <c r="K276" s="44">
        <v>507</v>
      </c>
      <c r="L276" s="44">
        <v>6135</v>
      </c>
      <c r="M276" s="44">
        <v>77</v>
      </c>
      <c r="N276" s="44">
        <v>188</v>
      </c>
      <c r="O276" s="63">
        <f t="shared" si="0"/>
        <v>20626</v>
      </c>
      <c r="P276" s="23"/>
      <c r="Q276" s="24">
        <v>5751</v>
      </c>
      <c r="R276" s="24"/>
      <c r="S276" s="24"/>
      <c r="T276" s="24">
        <v>767</v>
      </c>
      <c r="U276" s="24">
        <v>7516</v>
      </c>
      <c r="V276" s="24">
        <v>2971</v>
      </c>
      <c r="W276" s="24">
        <v>79</v>
      </c>
      <c r="X276" s="24"/>
      <c r="Y276" s="24">
        <v>338</v>
      </c>
      <c r="Z276" s="22">
        <f t="shared" si="1"/>
        <v>17422</v>
      </c>
      <c r="AA276" s="25">
        <f t="shared" si="2"/>
        <v>3204</v>
      </c>
      <c r="AB276" s="23"/>
      <c r="AC276" s="24">
        <v>355000</v>
      </c>
      <c r="AD276" s="24">
        <v>3884</v>
      </c>
      <c r="AE276" s="24">
        <v>199362</v>
      </c>
      <c r="AF276" s="24"/>
      <c r="AG276" s="22">
        <f t="shared" si="6"/>
        <v>558246</v>
      </c>
      <c r="AH276" s="24">
        <v>15000</v>
      </c>
      <c r="AI276" s="22">
        <f t="shared" si="4"/>
        <v>543246</v>
      </c>
      <c r="AJ276" s="36"/>
      <c r="AK276" s="36"/>
      <c r="AL276" s="36"/>
    </row>
    <row r="277" spans="1:38" s="10" customFormat="1" ht="15.75" customHeight="1">
      <c r="A277" s="6">
        <f t="shared" si="5"/>
        <v>274</v>
      </c>
      <c r="B277" s="6">
        <v>9804</v>
      </c>
      <c r="C277" s="10" t="s">
        <v>312</v>
      </c>
      <c r="D277" s="19"/>
      <c r="E277" s="44">
        <v>79004</v>
      </c>
      <c r="F277" s="44"/>
      <c r="G277" s="44"/>
      <c r="H277" s="44">
        <v>5000</v>
      </c>
      <c r="I277" s="44"/>
      <c r="J277" s="44"/>
      <c r="K277" s="44"/>
      <c r="L277" s="44">
        <v>1805</v>
      </c>
      <c r="M277" s="44"/>
      <c r="N277" s="44"/>
      <c r="O277" s="63">
        <f t="shared" si="0"/>
        <v>85809</v>
      </c>
      <c r="P277" s="29"/>
      <c r="Q277" s="24">
        <v>53704</v>
      </c>
      <c r="R277" s="24">
        <v>1502</v>
      </c>
      <c r="S277" s="24">
        <v>315</v>
      </c>
      <c r="T277" s="24">
        <v>12407</v>
      </c>
      <c r="U277" s="24">
        <v>444</v>
      </c>
      <c r="V277" s="24">
        <v>6831</v>
      </c>
      <c r="W277" s="24">
        <v>2582</v>
      </c>
      <c r="X277" s="24">
        <v>2030</v>
      </c>
      <c r="Y277" s="24">
        <v>1838</v>
      </c>
      <c r="Z277" s="27">
        <f t="shared" si="1"/>
        <v>81653</v>
      </c>
      <c r="AA277" s="25">
        <f t="shared" si="2"/>
        <v>4156</v>
      </c>
      <c r="AB277" s="23"/>
      <c r="AC277" s="24">
        <v>571000</v>
      </c>
      <c r="AD277" s="24">
        <v>14400</v>
      </c>
      <c r="AE277" s="24">
        <v>71509</v>
      </c>
      <c r="AF277" s="24"/>
      <c r="AG277" s="22">
        <f t="shared" si="6"/>
        <v>656909</v>
      </c>
      <c r="AH277" s="24"/>
      <c r="AI277" s="22">
        <f t="shared" si="4"/>
        <v>656909</v>
      </c>
      <c r="AJ277" s="36"/>
      <c r="AK277" s="36"/>
      <c r="AL277" s="36"/>
    </row>
    <row r="278" spans="1:38" s="10" customFormat="1" ht="15.75" customHeight="1">
      <c r="A278" s="6">
        <f t="shared" si="5"/>
        <v>275</v>
      </c>
      <c r="B278" s="65">
        <v>9787</v>
      </c>
      <c r="C278" s="28" t="s">
        <v>313</v>
      </c>
      <c r="D278" s="19"/>
      <c r="E278" s="44">
        <v>15042</v>
      </c>
      <c r="F278" s="44">
        <v>180</v>
      </c>
      <c r="G278" s="44">
        <v>47</v>
      </c>
      <c r="H278" s="44"/>
      <c r="I278" s="44"/>
      <c r="J278" s="44">
        <v>500</v>
      </c>
      <c r="K278" s="44">
        <v>1839</v>
      </c>
      <c r="L278" s="44">
        <v>11108</v>
      </c>
      <c r="M278" s="44">
        <v>6095</v>
      </c>
      <c r="N278" s="44">
        <v>582</v>
      </c>
      <c r="O278" s="63">
        <f t="shared" si="0"/>
        <v>35393</v>
      </c>
      <c r="P278" s="23"/>
      <c r="Q278" s="24">
        <v>10567</v>
      </c>
      <c r="R278" s="24"/>
      <c r="S278" s="24">
        <v>87</v>
      </c>
      <c r="T278" s="24">
        <v>31362</v>
      </c>
      <c r="U278" s="24">
        <v>5435</v>
      </c>
      <c r="V278" s="24">
        <v>4110</v>
      </c>
      <c r="W278" s="24">
        <v>295</v>
      </c>
      <c r="X278" s="24"/>
      <c r="Y278" s="24">
        <v>52</v>
      </c>
      <c r="Z278" s="22">
        <f t="shared" si="1"/>
        <v>51908</v>
      </c>
      <c r="AA278" s="25">
        <f t="shared" si="2"/>
        <v>-16515</v>
      </c>
      <c r="AB278" s="23"/>
      <c r="AC278" s="24">
        <v>535000</v>
      </c>
      <c r="AD278" s="24"/>
      <c r="AE278" s="24">
        <v>473833</v>
      </c>
      <c r="AF278" s="24">
        <v>4740</v>
      </c>
      <c r="AG278" s="22">
        <f t="shared" si="6"/>
        <v>1013573</v>
      </c>
      <c r="AH278" s="24">
        <v>5935</v>
      </c>
      <c r="AI278" s="22">
        <f t="shared" si="4"/>
        <v>1007638</v>
      </c>
      <c r="AJ278" s="36"/>
      <c r="AK278" s="36"/>
      <c r="AL278" s="36"/>
    </row>
    <row r="279" spans="1:38" s="10" customFormat="1" ht="15.75" customHeight="1">
      <c r="A279" s="6">
        <f t="shared" si="5"/>
        <v>276</v>
      </c>
      <c r="B279" s="6">
        <v>9762</v>
      </c>
      <c r="C279" s="10" t="s">
        <v>314</v>
      </c>
      <c r="D279" s="19" t="s">
        <v>38</v>
      </c>
      <c r="E279" s="44">
        <v>13750</v>
      </c>
      <c r="F279" s="44">
        <v>1084</v>
      </c>
      <c r="G279" s="44"/>
      <c r="H279" s="44"/>
      <c r="I279" s="44"/>
      <c r="J279" s="44"/>
      <c r="K279" s="44"/>
      <c r="L279" s="44"/>
      <c r="M279" s="44">
        <v>603</v>
      </c>
      <c r="N279" s="44">
        <v>8796</v>
      </c>
      <c r="O279" s="63">
        <f t="shared" si="0"/>
        <v>24233</v>
      </c>
      <c r="P279" s="29"/>
      <c r="Q279" s="20"/>
      <c r="R279" s="20"/>
      <c r="S279" s="20"/>
      <c r="T279" s="24">
        <v>12644</v>
      </c>
      <c r="U279" s="20">
        <v>1676</v>
      </c>
      <c r="V279" s="24">
        <v>3201</v>
      </c>
      <c r="W279" s="24">
        <v>6605</v>
      </c>
      <c r="X279" s="24"/>
      <c r="Y279" s="24"/>
      <c r="Z279" s="27">
        <f t="shared" si="1"/>
        <v>24126</v>
      </c>
      <c r="AA279" s="25">
        <f t="shared" si="2"/>
        <v>107</v>
      </c>
      <c r="AB279" s="23"/>
      <c r="AC279" s="24">
        <v>400000</v>
      </c>
      <c r="AD279" s="24">
        <v>5000</v>
      </c>
      <c r="AE279" s="24">
        <v>41414</v>
      </c>
      <c r="AF279" s="24"/>
      <c r="AG279" s="22">
        <f t="shared" si="6"/>
        <v>446414</v>
      </c>
      <c r="AH279" s="24"/>
      <c r="AI279" s="22">
        <f t="shared" si="4"/>
        <v>446414</v>
      </c>
      <c r="AJ279" s="36"/>
      <c r="AK279" s="36"/>
      <c r="AL279" s="36"/>
    </row>
    <row r="280" spans="1:38" ht="15.75" customHeight="1">
      <c r="A280" s="6">
        <f t="shared" si="5"/>
        <v>277</v>
      </c>
      <c r="B280" s="6">
        <v>9818</v>
      </c>
      <c r="C280" s="10" t="s">
        <v>315</v>
      </c>
      <c r="D280" s="19"/>
      <c r="E280" s="44">
        <v>136396</v>
      </c>
      <c r="F280" s="44"/>
      <c r="G280" s="44">
        <v>5360</v>
      </c>
      <c r="H280" s="44"/>
      <c r="I280" s="44"/>
      <c r="J280" s="44"/>
      <c r="K280" s="44"/>
      <c r="L280" s="44">
        <v>3755</v>
      </c>
      <c r="M280" s="44"/>
      <c r="N280" s="44"/>
      <c r="O280" s="63">
        <f t="shared" si="0"/>
        <v>145511</v>
      </c>
      <c r="P280" s="29"/>
      <c r="Q280" s="24">
        <v>65427</v>
      </c>
      <c r="R280" s="24"/>
      <c r="S280" s="24">
        <v>23577</v>
      </c>
      <c r="T280" s="24">
        <v>22399</v>
      </c>
      <c r="U280" s="24">
        <v>4208</v>
      </c>
      <c r="V280" s="24">
        <v>9113</v>
      </c>
      <c r="W280" s="24">
        <v>10414</v>
      </c>
      <c r="X280" s="24"/>
      <c r="Y280" s="24"/>
      <c r="Z280" s="27">
        <f t="shared" si="1"/>
        <v>135138</v>
      </c>
      <c r="AA280" s="25">
        <f t="shared" si="2"/>
        <v>10373</v>
      </c>
      <c r="AB280" s="23"/>
      <c r="AC280" s="24"/>
      <c r="AD280" s="24"/>
      <c r="AE280" s="24">
        <v>131960</v>
      </c>
      <c r="AF280" s="24"/>
      <c r="AG280" s="22">
        <f t="shared" si="6"/>
        <v>131960</v>
      </c>
      <c r="AH280" s="24"/>
      <c r="AI280" s="22">
        <f t="shared" si="4"/>
        <v>131960</v>
      </c>
      <c r="AJ280" s="36"/>
      <c r="AK280" s="36"/>
      <c r="AL280" s="36"/>
    </row>
    <row r="281" spans="1:38" ht="15.75" customHeight="1">
      <c r="A281" s="6">
        <f t="shared" si="5"/>
        <v>278</v>
      </c>
      <c r="B281" s="6">
        <v>9806</v>
      </c>
      <c r="C281" s="10" t="s">
        <v>316</v>
      </c>
      <c r="D281" s="19"/>
      <c r="E281" s="20">
        <v>27227</v>
      </c>
      <c r="F281" s="20"/>
      <c r="G281" s="20"/>
      <c r="H281" s="20"/>
      <c r="I281" s="20"/>
      <c r="J281" s="20"/>
      <c r="K281" s="20">
        <v>13741</v>
      </c>
      <c r="L281" s="20">
        <v>5992</v>
      </c>
      <c r="M281" s="20">
        <v>829</v>
      </c>
      <c r="N281" s="20"/>
      <c r="O281" s="63">
        <f t="shared" si="0"/>
        <v>47789</v>
      </c>
      <c r="P281" s="29"/>
      <c r="Q281" s="20">
        <v>25254</v>
      </c>
      <c r="R281" s="20">
        <v>7800</v>
      </c>
      <c r="S281" s="20">
        <v>2097</v>
      </c>
      <c r="T281" s="20">
        <v>29581</v>
      </c>
      <c r="U281" s="24">
        <v>2472</v>
      </c>
      <c r="V281" s="20">
        <v>2969</v>
      </c>
      <c r="W281" s="20">
        <v>100</v>
      </c>
      <c r="X281" s="20">
        <v>110409</v>
      </c>
      <c r="Y281" s="20">
        <v>329</v>
      </c>
      <c r="Z281" s="27">
        <f t="shared" si="1"/>
        <v>181011</v>
      </c>
      <c r="AA281" s="25">
        <f t="shared" si="2"/>
        <v>-133222</v>
      </c>
      <c r="AB281" s="23"/>
      <c r="AC281" s="24">
        <v>651997</v>
      </c>
      <c r="AD281" s="24">
        <v>102</v>
      </c>
      <c r="AE281" s="24">
        <v>510464</v>
      </c>
      <c r="AF281" s="24"/>
      <c r="AG281" s="22">
        <f t="shared" si="6"/>
        <v>1162563</v>
      </c>
      <c r="AH281" s="24">
        <v>4236</v>
      </c>
      <c r="AI281" s="22">
        <f t="shared" si="4"/>
        <v>1158327</v>
      </c>
      <c r="AJ281" s="36"/>
      <c r="AK281" s="36"/>
      <c r="AL281" s="36"/>
    </row>
    <row r="282" spans="1:38" ht="15.75" customHeight="1">
      <c r="A282" s="6">
        <f t="shared" si="5"/>
        <v>279</v>
      </c>
      <c r="B282" s="6">
        <v>9819</v>
      </c>
      <c r="C282" s="10" t="s">
        <v>317</v>
      </c>
      <c r="D282" s="19"/>
      <c r="E282" s="44">
        <v>109759</v>
      </c>
      <c r="F282" s="44"/>
      <c r="G282" s="44">
        <v>6438</v>
      </c>
      <c r="H282" s="44"/>
      <c r="I282" s="44">
        <v>280</v>
      </c>
      <c r="J282" s="44"/>
      <c r="K282" s="44"/>
      <c r="L282" s="44">
        <v>1317</v>
      </c>
      <c r="M282" s="44"/>
      <c r="N282" s="44"/>
      <c r="O282" s="63">
        <f t="shared" si="0"/>
        <v>117794</v>
      </c>
      <c r="P282" s="29"/>
      <c r="Q282" s="20">
        <v>57103</v>
      </c>
      <c r="R282" s="20"/>
      <c r="S282" s="20">
        <v>11116</v>
      </c>
      <c r="T282" s="20">
        <v>16201</v>
      </c>
      <c r="U282" s="20">
        <v>4553</v>
      </c>
      <c r="V282" s="20">
        <v>8671</v>
      </c>
      <c r="W282" s="20">
        <v>10258</v>
      </c>
      <c r="X282" s="20"/>
      <c r="Y282" s="20">
        <v>609</v>
      </c>
      <c r="Z282" s="27">
        <f t="shared" si="1"/>
        <v>108511</v>
      </c>
      <c r="AA282" s="25">
        <f t="shared" si="2"/>
        <v>9283</v>
      </c>
      <c r="AB282" s="23"/>
      <c r="AC282" s="24">
        <v>2244000</v>
      </c>
      <c r="AD282" s="24">
        <v>72270</v>
      </c>
      <c r="AE282" s="24">
        <v>58518</v>
      </c>
      <c r="AF282" s="24"/>
      <c r="AG282" s="22">
        <f t="shared" si="6"/>
        <v>2374788</v>
      </c>
      <c r="AH282" s="24"/>
      <c r="AI282" s="22">
        <f t="shared" si="4"/>
        <v>2374788</v>
      </c>
      <c r="AJ282" s="36"/>
      <c r="AK282" s="36"/>
      <c r="AL282" s="36"/>
    </row>
    <row r="283" spans="1:38" s="10" customFormat="1" ht="15.75" customHeight="1">
      <c r="A283" s="6">
        <f t="shared" si="5"/>
        <v>280</v>
      </c>
      <c r="B283" s="61">
        <v>9842</v>
      </c>
      <c r="C283" s="62" t="s">
        <v>318</v>
      </c>
      <c r="D283" s="19"/>
      <c r="E283" s="44">
        <v>88491</v>
      </c>
      <c r="F283" s="44">
        <v>301</v>
      </c>
      <c r="G283" s="44">
        <v>1148</v>
      </c>
      <c r="H283" s="44">
        <v>42874</v>
      </c>
      <c r="I283" s="44">
        <v>220000</v>
      </c>
      <c r="J283" s="44">
        <v>159763</v>
      </c>
      <c r="K283" s="44">
        <v>70</v>
      </c>
      <c r="L283" s="44">
        <v>4886</v>
      </c>
      <c r="M283" s="44"/>
      <c r="N283" s="44">
        <v>1093</v>
      </c>
      <c r="O283" s="63">
        <f t="shared" si="0"/>
        <v>518626</v>
      </c>
      <c r="P283" s="64"/>
      <c r="Q283" s="24">
        <v>49048</v>
      </c>
      <c r="R283" s="24"/>
      <c r="S283" s="24">
        <v>1014</v>
      </c>
      <c r="T283" s="24">
        <v>12521</v>
      </c>
      <c r="U283" s="24">
        <v>27526</v>
      </c>
      <c r="V283" s="24">
        <v>11200</v>
      </c>
      <c r="W283" s="24">
        <v>9847</v>
      </c>
      <c r="X283" s="24"/>
      <c r="Y283" s="24">
        <v>475034</v>
      </c>
      <c r="Z283" s="63">
        <f t="shared" si="1"/>
        <v>586190</v>
      </c>
      <c r="AA283" s="25">
        <f t="shared" si="2"/>
        <v>-67564</v>
      </c>
      <c r="AB283" s="23"/>
      <c r="AC283" s="24">
        <v>1400000</v>
      </c>
      <c r="AD283" s="24">
        <v>3000</v>
      </c>
      <c r="AE283" s="24">
        <v>38309</v>
      </c>
      <c r="AF283" s="24"/>
      <c r="AG283" s="22">
        <f t="shared" si="6"/>
        <v>1441309</v>
      </c>
      <c r="AH283" s="24">
        <v>52749</v>
      </c>
      <c r="AI283" s="22">
        <f t="shared" si="4"/>
        <v>1388560</v>
      </c>
      <c r="AJ283" s="36"/>
      <c r="AK283" s="36"/>
      <c r="AL283" s="36"/>
    </row>
    <row r="284" spans="1:38" s="10" customFormat="1" ht="15.75" customHeight="1">
      <c r="A284" s="6">
        <f t="shared" si="5"/>
        <v>281</v>
      </c>
      <c r="B284" s="6">
        <v>9856</v>
      </c>
      <c r="C284" s="10" t="s">
        <v>319</v>
      </c>
      <c r="D284" s="19"/>
      <c r="E284" s="20">
        <v>93919</v>
      </c>
      <c r="F284" s="20"/>
      <c r="G284" s="20">
        <v>55979</v>
      </c>
      <c r="H284" s="20">
        <v>21632</v>
      </c>
      <c r="I284" s="20"/>
      <c r="J284" s="20">
        <v>5000</v>
      </c>
      <c r="K284" s="20">
        <v>10860</v>
      </c>
      <c r="L284" s="20">
        <v>31764</v>
      </c>
      <c r="M284" s="20">
        <v>30164</v>
      </c>
      <c r="N284" s="20">
        <v>3965</v>
      </c>
      <c r="O284" s="63">
        <f t="shared" si="0"/>
        <v>253283</v>
      </c>
      <c r="P284" s="29"/>
      <c r="Q284" s="20">
        <v>72967</v>
      </c>
      <c r="R284" s="20">
        <v>3758</v>
      </c>
      <c r="S284" s="20">
        <v>70212</v>
      </c>
      <c r="T284" s="20">
        <v>18089</v>
      </c>
      <c r="U284" s="24">
        <v>19845</v>
      </c>
      <c r="V284" s="20">
        <v>16966</v>
      </c>
      <c r="W284" s="20"/>
      <c r="X284" s="20"/>
      <c r="Y284" s="20">
        <v>7744</v>
      </c>
      <c r="Z284" s="27">
        <f t="shared" si="1"/>
        <v>209581</v>
      </c>
      <c r="AA284" s="30">
        <f t="shared" si="2"/>
        <v>43702</v>
      </c>
      <c r="AB284" s="23"/>
      <c r="AC284" s="24">
        <v>2570505</v>
      </c>
      <c r="AD284" s="24">
        <v>175099</v>
      </c>
      <c r="AE284" s="24">
        <v>916675</v>
      </c>
      <c r="AF284" s="24">
        <v>14248</v>
      </c>
      <c r="AG284" s="22">
        <f t="shared" si="6"/>
        <v>3676527</v>
      </c>
      <c r="AH284" s="24">
        <v>356474</v>
      </c>
      <c r="AI284" s="22">
        <f t="shared" si="4"/>
        <v>3320053</v>
      </c>
      <c r="AJ284" s="36"/>
      <c r="AK284" s="36"/>
      <c r="AL284" s="36"/>
    </row>
    <row r="285" spans="1:38" s="10" customFormat="1" ht="15.75" customHeight="1">
      <c r="A285" s="6">
        <f t="shared" si="5"/>
        <v>282</v>
      </c>
      <c r="B285" s="6">
        <v>9761</v>
      </c>
      <c r="C285" s="28" t="s">
        <v>320</v>
      </c>
      <c r="D285" s="19"/>
      <c r="E285" s="44">
        <v>113387</v>
      </c>
      <c r="F285" s="44"/>
      <c r="G285" s="44"/>
      <c r="H285" s="44"/>
      <c r="I285" s="44">
        <v>43762</v>
      </c>
      <c r="J285" s="44"/>
      <c r="K285" s="44">
        <v>6959</v>
      </c>
      <c r="L285" s="44">
        <v>4604</v>
      </c>
      <c r="M285" s="44">
        <v>10790</v>
      </c>
      <c r="N285" s="44">
        <v>6911</v>
      </c>
      <c r="O285" s="63">
        <f t="shared" si="0"/>
        <v>186413</v>
      </c>
      <c r="P285" s="29"/>
      <c r="Q285" s="24">
        <v>60305</v>
      </c>
      <c r="R285" s="24">
        <v>15600</v>
      </c>
      <c r="S285" s="24">
        <v>41257</v>
      </c>
      <c r="T285" s="24">
        <v>17623</v>
      </c>
      <c r="U285" s="24">
        <v>20282</v>
      </c>
      <c r="V285" s="24">
        <v>14303</v>
      </c>
      <c r="W285" s="24">
        <v>1750</v>
      </c>
      <c r="X285" s="24"/>
      <c r="Y285" s="24">
        <v>16927</v>
      </c>
      <c r="Z285" s="27">
        <f t="shared" si="1"/>
        <v>188047</v>
      </c>
      <c r="AA285" s="25">
        <f t="shared" si="2"/>
        <v>-1634</v>
      </c>
      <c r="AB285" s="23"/>
      <c r="AC285" s="24"/>
      <c r="AD285" s="24"/>
      <c r="AE285" s="24">
        <v>95066</v>
      </c>
      <c r="AF285" s="24">
        <v>4102</v>
      </c>
      <c r="AG285" s="22">
        <f t="shared" si="6"/>
        <v>99168</v>
      </c>
      <c r="AH285" s="24"/>
      <c r="AI285" s="22">
        <f t="shared" si="4"/>
        <v>99168</v>
      </c>
      <c r="AJ285" s="36"/>
      <c r="AK285" s="36"/>
      <c r="AL285" s="36"/>
    </row>
    <row r="286" spans="1:38" ht="15.75" customHeight="1">
      <c r="A286" s="6">
        <f t="shared" si="5"/>
        <v>283</v>
      </c>
      <c r="B286" s="61">
        <v>9834</v>
      </c>
      <c r="C286" s="62" t="s">
        <v>321</v>
      </c>
      <c r="D286" s="19"/>
      <c r="E286" s="44">
        <v>20137</v>
      </c>
      <c r="F286" s="44"/>
      <c r="G286" s="44"/>
      <c r="H286" s="44"/>
      <c r="I286" s="44">
        <v>250</v>
      </c>
      <c r="J286" s="44"/>
      <c r="K286" s="44">
        <v>1788</v>
      </c>
      <c r="L286" s="44">
        <v>5815</v>
      </c>
      <c r="M286" s="44"/>
      <c r="N286" s="44">
        <v>175</v>
      </c>
      <c r="O286" s="63">
        <f t="shared" si="0"/>
        <v>28165</v>
      </c>
      <c r="P286" s="64"/>
      <c r="Q286" s="60"/>
      <c r="R286" s="24"/>
      <c r="S286" s="24">
        <v>3120</v>
      </c>
      <c r="T286" s="24">
        <v>14340</v>
      </c>
      <c r="U286" s="24">
        <v>596</v>
      </c>
      <c r="V286" s="24">
        <v>3877</v>
      </c>
      <c r="W286" s="24">
        <v>1189</v>
      </c>
      <c r="X286" s="24"/>
      <c r="Y286" s="24">
        <v>948</v>
      </c>
      <c r="Z286" s="63">
        <f>SUM(R286:Y286)</f>
        <v>24070</v>
      </c>
      <c r="AA286" s="25">
        <f t="shared" si="2"/>
        <v>4095</v>
      </c>
      <c r="AB286" s="23"/>
      <c r="AC286" s="24"/>
      <c r="AD286" s="24"/>
      <c r="AE286" s="24">
        <v>116747</v>
      </c>
      <c r="AF286" s="24"/>
      <c r="AG286" s="22">
        <f t="shared" si="6"/>
        <v>116747</v>
      </c>
      <c r="AH286" s="24"/>
      <c r="AI286" s="22">
        <f t="shared" si="4"/>
        <v>116747</v>
      </c>
      <c r="AJ286" s="36"/>
      <c r="AK286" s="36"/>
      <c r="AL286" s="36"/>
    </row>
    <row r="287" spans="1:38" ht="15.75" customHeight="1">
      <c r="A287" s="6">
        <f t="shared" si="5"/>
        <v>284</v>
      </c>
      <c r="B287" s="65">
        <v>9791</v>
      </c>
      <c r="C287" s="28" t="s">
        <v>322</v>
      </c>
      <c r="D287" s="19"/>
      <c r="E287" s="44">
        <v>16363</v>
      </c>
      <c r="F287" s="44">
        <v>25</v>
      </c>
      <c r="G287" s="44"/>
      <c r="H287" s="44"/>
      <c r="I287" s="44"/>
      <c r="J287" s="44"/>
      <c r="K287" s="44">
        <v>260</v>
      </c>
      <c r="L287" s="44">
        <v>8834</v>
      </c>
      <c r="M287" s="44">
        <v>1229</v>
      </c>
      <c r="N287" s="44">
        <v>2029</v>
      </c>
      <c r="O287" s="63">
        <f t="shared" si="0"/>
        <v>28740</v>
      </c>
      <c r="P287" s="23"/>
      <c r="Q287" s="24"/>
      <c r="R287" s="24"/>
      <c r="S287" s="24">
        <v>6506</v>
      </c>
      <c r="T287" s="24">
        <v>13065</v>
      </c>
      <c r="U287" s="24">
        <v>980</v>
      </c>
      <c r="V287" s="24">
        <v>3735</v>
      </c>
      <c r="W287" s="24"/>
      <c r="X287" s="24"/>
      <c r="Y287" s="24"/>
      <c r="Z287" s="22">
        <f aca="true" t="shared" si="7" ref="Z287:Z293">SUM(Q287:Y287)</f>
        <v>24286</v>
      </c>
      <c r="AA287" s="25">
        <f t="shared" si="2"/>
        <v>4454</v>
      </c>
      <c r="AB287" s="23"/>
      <c r="AC287" s="24">
        <v>810000</v>
      </c>
      <c r="AD287" s="24">
        <v>30055</v>
      </c>
      <c r="AE287" s="24">
        <v>175849</v>
      </c>
      <c r="AF287" s="24"/>
      <c r="AG287" s="22">
        <f t="shared" si="6"/>
        <v>1015904</v>
      </c>
      <c r="AH287" s="24"/>
      <c r="AI287" s="22">
        <f t="shared" si="4"/>
        <v>1015904</v>
      </c>
      <c r="AJ287" s="36"/>
      <c r="AK287" s="36"/>
      <c r="AL287" s="36"/>
    </row>
    <row r="288" spans="1:38" ht="15.75" customHeight="1">
      <c r="A288" s="6">
        <f t="shared" si="5"/>
        <v>285</v>
      </c>
      <c r="B288" s="6">
        <v>9756</v>
      </c>
      <c r="C288" s="28" t="s">
        <v>323</v>
      </c>
      <c r="D288" s="19"/>
      <c r="E288" s="44">
        <v>72257</v>
      </c>
      <c r="F288" s="44"/>
      <c r="G288" s="44">
        <v>977</v>
      </c>
      <c r="H288" s="44"/>
      <c r="I288" s="44"/>
      <c r="J288" s="44">
        <v>1000</v>
      </c>
      <c r="K288" s="44">
        <v>9880</v>
      </c>
      <c r="L288" s="44">
        <v>14295</v>
      </c>
      <c r="M288" s="44">
        <v>5808</v>
      </c>
      <c r="N288" s="44">
        <v>333</v>
      </c>
      <c r="O288" s="63">
        <f t="shared" si="0"/>
        <v>104550</v>
      </c>
      <c r="P288" s="29"/>
      <c r="Q288" s="24">
        <v>62423</v>
      </c>
      <c r="R288" s="24">
        <v>4334</v>
      </c>
      <c r="S288" s="24">
        <v>3336</v>
      </c>
      <c r="T288" s="24">
        <v>22479</v>
      </c>
      <c r="U288" s="24">
        <v>5363</v>
      </c>
      <c r="V288" s="24">
        <v>11171</v>
      </c>
      <c r="W288" s="24">
        <v>977</v>
      </c>
      <c r="X288" s="24"/>
      <c r="Y288" s="24">
        <v>537</v>
      </c>
      <c r="Z288" s="27">
        <f t="shared" si="7"/>
        <v>110620</v>
      </c>
      <c r="AA288" s="25">
        <f t="shared" si="2"/>
        <v>-6070</v>
      </c>
      <c r="AB288" s="23"/>
      <c r="AC288" s="24">
        <v>1139000</v>
      </c>
      <c r="AD288" s="24">
        <v>182000</v>
      </c>
      <c r="AE288" s="24">
        <v>320839</v>
      </c>
      <c r="AF288" s="24">
        <v>555</v>
      </c>
      <c r="AG288" s="22">
        <f t="shared" si="6"/>
        <v>1642394</v>
      </c>
      <c r="AH288" s="24"/>
      <c r="AI288" s="22">
        <f t="shared" si="4"/>
        <v>1642394</v>
      </c>
      <c r="AJ288" s="36"/>
      <c r="AK288" s="36"/>
      <c r="AL288" s="36"/>
    </row>
    <row r="289" spans="1:38" s="10" customFormat="1" ht="15.75" customHeight="1">
      <c r="A289" s="6">
        <f t="shared" si="5"/>
        <v>286</v>
      </c>
      <c r="B289" s="6">
        <v>9854</v>
      </c>
      <c r="C289" s="12" t="s">
        <v>324</v>
      </c>
      <c r="D289" s="19"/>
      <c r="E289" s="20">
        <v>145923</v>
      </c>
      <c r="F289" s="20">
        <v>178</v>
      </c>
      <c r="G289" s="20">
        <v>770</v>
      </c>
      <c r="H289" s="20">
        <v>401875</v>
      </c>
      <c r="I289" s="20"/>
      <c r="J289" s="20"/>
      <c r="K289" s="20">
        <v>18354</v>
      </c>
      <c r="L289" s="20">
        <v>11470</v>
      </c>
      <c r="M289" s="20">
        <v>16671</v>
      </c>
      <c r="N289" s="20">
        <v>4029</v>
      </c>
      <c r="O289" s="63">
        <f t="shared" si="0"/>
        <v>599270</v>
      </c>
      <c r="P289" s="29"/>
      <c r="Q289" s="20">
        <v>77323</v>
      </c>
      <c r="R289" s="20"/>
      <c r="S289" s="20">
        <v>36783</v>
      </c>
      <c r="T289" s="20">
        <v>47903</v>
      </c>
      <c r="U289" s="24">
        <v>40873</v>
      </c>
      <c r="V289" s="20">
        <v>17138</v>
      </c>
      <c r="W289" s="20">
        <v>7623</v>
      </c>
      <c r="X289" s="20"/>
      <c r="Y289" s="20"/>
      <c r="Z289" s="27">
        <f t="shared" si="7"/>
        <v>227643</v>
      </c>
      <c r="AA289" s="30">
        <f t="shared" si="2"/>
        <v>371627</v>
      </c>
      <c r="AB289" s="23"/>
      <c r="AC289" s="24">
        <v>6030000</v>
      </c>
      <c r="AD289" s="24">
        <v>412000</v>
      </c>
      <c r="AE289" s="24">
        <v>300178</v>
      </c>
      <c r="AF289" s="24">
        <v>5887</v>
      </c>
      <c r="AG289" s="22">
        <f t="shared" si="6"/>
        <v>6748065</v>
      </c>
      <c r="AH289" s="24">
        <v>4700</v>
      </c>
      <c r="AI289" s="22">
        <f t="shared" si="4"/>
        <v>6743365</v>
      </c>
      <c r="AJ289" s="36"/>
      <c r="AK289" s="36"/>
      <c r="AL289" s="36"/>
    </row>
    <row r="290" spans="1:38" s="10" customFormat="1" ht="15.75" customHeight="1">
      <c r="A290" s="6">
        <f t="shared" si="5"/>
        <v>287</v>
      </c>
      <c r="B290" s="61">
        <v>9845</v>
      </c>
      <c r="C290" s="62" t="s">
        <v>325</v>
      </c>
      <c r="D290" s="19"/>
      <c r="E290" s="44">
        <v>38334</v>
      </c>
      <c r="F290" s="44"/>
      <c r="G290" s="44"/>
      <c r="H290" s="44"/>
      <c r="I290" s="44"/>
      <c r="J290" s="44"/>
      <c r="K290" s="44">
        <v>11444</v>
      </c>
      <c r="L290" s="44">
        <v>3110</v>
      </c>
      <c r="M290" s="44"/>
      <c r="N290" s="44">
        <v>48777</v>
      </c>
      <c r="O290" s="63">
        <f t="shared" si="0"/>
        <v>101665</v>
      </c>
      <c r="P290" s="64"/>
      <c r="Q290" s="24"/>
      <c r="R290" s="24"/>
      <c r="S290" s="24">
        <v>1791</v>
      </c>
      <c r="T290" s="24">
        <v>7093</v>
      </c>
      <c r="U290" s="24">
        <v>2823</v>
      </c>
      <c r="V290" s="24">
        <v>10284</v>
      </c>
      <c r="W290" s="24">
        <v>10821</v>
      </c>
      <c r="X290" s="24"/>
      <c r="Y290" s="24"/>
      <c r="Z290" s="63">
        <f t="shared" si="7"/>
        <v>32812</v>
      </c>
      <c r="AA290" s="25">
        <f t="shared" si="2"/>
        <v>68853</v>
      </c>
      <c r="AB290" s="23"/>
      <c r="AC290" s="24">
        <v>440000</v>
      </c>
      <c r="AD290" s="24">
        <v>800</v>
      </c>
      <c r="AE290" s="24">
        <v>143703</v>
      </c>
      <c r="AF290" s="24"/>
      <c r="AG290" s="22">
        <f t="shared" si="6"/>
        <v>584503</v>
      </c>
      <c r="AH290" s="24"/>
      <c r="AI290" s="22">
        <f t="shared" si="4"/>
        <v>584503</v>
      </c>
      <c r="AJ290" s="36"/>
      <c r="AK290" s="36"/>
      <c r="AL290" s="36"/>
    </row>
    <row r="291" spans="1:38" ht="15.75" customHeight="1">
      <c r="A291" s="6">
        <f t="shared" si="5"/>
        <v>288</v>
      </c>
      <c r="B291" s="61">
        <v>15719</v>
      </c>
      <c r="C291" s="62" t="s">
        <v>326</v>
      </c>
      <c r="D291" s="19"/>
      <c r="E291" s="44">
        <v>230359</v>
      </c>
      <c r="F291" s="44"/>
      <c r="G291" s="44">
        <v>1100</v>
      </c>
      <c r="H291" s="44"/>
      <c r="I291" s="44">
        <v>5000</v>
      </c>
      <c r="J291" s="44"/>
      <c r="K291" s="44">
        <v>14576</v>
      </c>
      <c r="L291" s="44">
        <v>19993</v>
      </c>
      <c r="M291" s="44">
        <v>2365</v>
      </c>
      <c r="N291" s="44"/>
      <c r="O291" s="63">
        <f t="shared" si="0"/>
        <v>273393</v>
      </c>
      <c r="P291" s="64"/>
      <c r="Q291" s="24">
        <v>43751</v>
      </c>
      <c r="R291" s="24">
        <v>6750</v>
      </c>
      <c r="S291" s="24">
        <v>96966</v>
      </c>
      <c r="T291" s="24">
        <v>41762</v>
      </c>
      <c r="U291" s="24">
        <v>74280</v>
      </c>
      <c r="V291" s="24">
        <v>25793</v>
      </c>
      <c r="W291" s="24">
        <v>15145</v>
      </c>
      <c r="X291" s="24"/>
      <c r="Y291" s="24"/>
      <c r="Z291" s="63">
        <f t="shared" si="7"/>
        <v>304447</v>
      </c>
      <c r="AA291" s="25">
        <f t="shared" si="2"/>
        <v>-31054</v>
      </c>
      <c r="AB291" s="23"/>
      <c r="AC291" s="24">
        <v>1958007</v>
      </c>
      <c r="AD291" s="24">
        <v>30763</v>
      </c>
      <c r="AE291" s="24">
        <v>460064</v>
      </c>
      <c r="AF291" s="24">
        <v>3095</v>
      </c>
      <c r="AG291" s="22">
        <f t="shared" si="6"/>
        <v>2451929</v>
      </c>
      <c r="AH291" s="24">
        <v>20770</v>
      </c>
      <c r="AI291" s="22">
        <f t="shared" si="4"/>
        <v>2431159</v>
      </c>
      <c r="AJ291" s="36"/>
      <c r="AK291" s="36"/>
      <c r="AL291" s="36"/>
    </row>
    <row r="292" spans="1:38" ht="15.75" customHeight="1">
      <c r="A292" s="6">
        <f t="shared" si="5"/>
        <v>289</v>
      </c>
      <c r="B292" s="61">
        <v>9848</v>
      </c>
      <c r="C292" s="62" t="s">
        <v>327</v>
      </c>
      <c r="D292" s="19"/>
      <c r="E292" s="44">
        <v>40760</v>
      </c>
      <c r="F292" s="44"/>
      <c r="G292" s="44">
        <v>2715</v>
      </c>
      <c r="H292" s="44"/>
      <c r="I292" s="44">
        <v>37955</v>
      </c>
      <c r="J292" s="44"/>
      <c r="K292" s="44"/>
      <c r="L292" s="44">
        <v>6335</v>
      </c>
      <c r="M292" s="44">
        <v>300</v>
      </c>
      <c r="N292" s="44">
        <v>6113</v>
      </c>
      <c r="O292" s="63">
        <f t="shared" si="0"/>
        <v>94178</v>
      </c>
      <c r="P292" s="64"/>
      <c r="Q292" s="24">
        <v>15327</v>
      </c>
      <c r="R292" s="24">
        <v>1702</v>
      </c>
      <c r="S292" s="24">
        <v>225</v>
      </c>
      <c r="T292" s="24">
        <v>44020</v>
      </c>
      <c r="U292" s="24">
        <v>1142</v>
      </c>
      <c r="V292" s="24">
        <v>4052</v>
      </c>
      <c r="W292" s="24">
        <v>2715</v>
      </c>
      <c r="X292" s="24"/>
      <c r="Y292" s="24"/>
      <c r="Z292" s="63">
        <f t="shared" si="7"/>
        <v>69183</v>
      </c>
      <c r="AA292" s="25">
        <f t="shared" si="2"/>
        <v>24995</v>
      </c>
      <c r="AB292" s="23"/>
      <c r="AC292" s="24">
        <v>1880000</v>
      </c>
      <c r="AD292" s="24"/>
      <c r="AE292" s="24">
        <v>206938</v>
      </c>
      <c r="AF292" s="24"/>
      <c r="AG292" s="22">
        <f t="shared" si="6"/>
        <v>2086938</v>
      </c>
      <c r="AH292" s="24"/>
      <c r="AI292" s="22">
        <f t="shared" si="4"/>
        <v>2086938</v>
      </c>
      <c r="AJ292" s="36"/>
      <c r="AK292" s="36"/>
      <c r="AL292" s="36"/>
    </row>
    <row r="293" spans="1:38" s="10" customFormat="1" ht="15.75" customHeight="1">
      <c r="A293" s="6">
        <f t="shared" si="5"/>
        <v>290</v>
      </c>
      <c r="B293" s="6">
        <v>9821</v>
      </c>
      <c r="C293" s="10" t="s">
        <v>328</v>
      </c>
      <c r="D293" s="19"/>
      <c r="E293" s="44">
        <v>63399</v>
      </c>
      <c r="F293" s="44">
        <v>800</v>
      </c>
      <c r="G293" s="44">
        <v>224</v>
      </c>
      <c r="H293" s="44"/>
      <c r="I293" s="44"/>
      <c r="J293" s="44">
        <v>5000</v>
      </c>
      <c r="K293" s="44">
        <v>6576</v>
      </c>
      <c r="L293" s="44">
        <v>755</v>
      </c>
      <c r="M293" s="44">
        <v>11060</v>
      </c>
      <c r="N293" s="44"/>
      <c r="O293" s="63">
        <f t="shared" si="0"/>
        <v>87814</v>
      </c>
      <c r="P293" s="29"/>
      <c r="Q293" s="24">
        <v>57565</v>
      </c>
      <c r="R293" s="24"/>
      <c r="S293" s="24">
        <v>301</v>
      </c>
      <c r="T293" s="24">
        <v>16356</v>
      </c>
      <c r="U293" s="24">
        <v>3595</v>
      </c>
      <c r="V293" s="24">
        <v>6721</v>
      </c>
      <c r="W293" s="24">
        <v>3016</v>
      </c>
      <c r="X293" s="24"/>
      <c r="Y293" s="24">
        <v>7237</v>
      </c>
      <c r="Z293" s="27">
        <f t="shared" si="7"/>
        <v>94791</v>
      </c>
      <c r="AA293" s="25">
        <f t="shared" si="2"/>
        <v>-6977</v>
      </c>
      <c r="AB293" s="23"/>
      <c r="AC293" s="24"/>
      <c r="AD293" s="24"/>
      <c r="AE293" s="24">
        <v>20779</v>
      </c>
      <c r="AF293" s="24"/>
      <c r="AG293" s="22">
        <f t="shared" si="6"/>
        <v>20779</v>
      </c>
      <c r="AH293" s="24"/>
      <c r="AI293" s="22">
        <f t="shared" si="4"/>
        <v>20779</v>
      </c>
      <c r="AJ293" s="36"/>
      <c r="AK293" s="36"/>
      <c r="AL293" s="36"/>
    </row>
    <row r="294" spans="1:36" s="12" customFormat="1" ht="18" customHeight="1">
      <c r="A294" s="6"/>
      <c r="B294" s="6"/>
      <c r="C294" s="67" t="s">
        <v>329</v>
      </c>
      <c r="D294" s="68"/>
      <c r="E294" s="69">
        <f>SUM(E4:E293)</f>
        <v>24461614</v>
      </c>
      <c r="F294" s="69">
        <f>SUM(F4:F293)</f>
        <v>445951</v>
      </c>
      <c r="G294" s="69">
        <f>SUM(G4:G293)</f>
        <v>1373469</v>
      </c>
      <c r="H294" s="69">
        <f>SUM(H4:H293)</f>
        <v>3681602</v>
      </c>
      <c r="I294" s="69">
        <f>SUM(I4:I293)</f>
        <v>1396338</v>
      </c>
      <c r="J294" s="69">
        <f>SUM(J4:J293)</f>
        <v>1583066</v>
      </c>
      <c r="K294" s="69">
        <f>SUM(K4:K293)</f>
        <v>5056477</v>
      </c>
      <c r="L294" s="69">
        <f>SUM(L4:L293)</f>
        <v>3923322</v>
      </c>
      <c r="M294" s="69">
        <f>SUM(M4:M293)</f>
        <v>2307280</v>
      </c>
      <c r="N294" s="69">
        <f>SUM(N4:N293)</f>
        <v>841488</v>
      </c>
      <c r="O294" s="70">
        <f>SUM(O2:O293)</f>
        <v>45070607</v>
      </c>
      <c r="P294" s="29"/>
      <c r="Q294" s="69">
        <f>SUM(Q4:Q293)</f>
        <v>12883747</v>
      </c>
      <c r="R294" s="69">
        <f>SUM(R4:R293)</f>
        <v>1868902</v>
      </c>
      <c r="S294" s="69">
        <f>SUM(S4:S293)</f>
        <v>6017933</v>
      </c>
      <c r="T294" s="69">
        <f>SUM(T4:T293)</f>
        <v>8093442</v>
      </c>
      <c r="U294" s="69">
        <f>SUM(U4:U293)</f>
        <v>4541586</v>
      </c>
      <c r="V294" s="69">
        <f>SUM(V4:V293)</f>
        <v>3159129</v>
      </c>
      <c r="W294" s="69">
        <f>SUM(W4:W293)</f>
        <v>2675941</v>
      </c>
      <c r="X294" s="69">
        <f>SUM(X4:X293)</f>
        <v>927870</v>
      </c>
      <c r="Y294" s="69">
        <f>SUM(Y4:Y293)</f>
        <v>5334598</v>
      </c>
      <c r="Z294" s="25">
        <f>SUM(Z2:Z293)</f>
        <v>45503148</v>
      </c>
      <c r="AA294" s="25">
        <f t="shared" si="2"/>
        <v>-432541</v>
      </c>
      <c r="AB294" s="29"/>
      <c r="AC294" s="69">
        <f>SUM(AC4:AC293)</f>
        <v>404303479</v>
      </c>
      <c r="AD294" s="69">
        <f>SUM(AD4:AD293)</f>
        <v>20731429</v>
      </c>
      <c r="AE294" s="69">
        <f>SUM(AE4:AE293)</f>
        <v>96232167</v>
      </c>
      <c r="AF294" s="69">
        <f>SUM(AF4:AF293)</f>
        <v>1367243</v>
      </c>
      <c r="AG294" s="25">
        <f>SUM(AG2:AG293)</f>
        <v>521021899</v>
      </c>
      <c r="AH294" s="25">
        <f>SUM(AH2:AH293)</f>
        <v>24790059</v>
      </c>
      <c r="AI294" s="25">
        <f>SUM(AI2:AI293)</f>
        <v>496231840</v>
      </c>
      <c r="AJ294" s="71"/>
    </row>
    <row r="295" spans="1:36" ht="18" customHeight="1">
      <c r="A295" s="6"/>
      <c r="B295" s="6"/>
      <c r="C295" s="72" t="s">
        <v>330</v>
      </c>
      <c r="E295" s="69">
        <v>23762987</v>
      </c>
      <c r="F295" s="69">
        <v>398993</v>
      </c>
      <c r="G295" s="69">
        <v>1566167</v>
      </c>
      <c r="H295" s="69">
        <v>2055722</v>
      </c>
      <c r="I295" s="69">
        <v>1404917</v>
      </c>
      <c r="J295" s="69">
        <v>1156105</v>
      </c>
      <c r="K295" s="69">
        <v>4973420</v>
      </c>
      <c r="L295" s="69">
        <v>4181995</v>
      </c>
      <c r="M295" s="69">
        <v>1902836</v>
      </c>
      <c r="N295" s="69">
        <v>1452723</v>
      </c>
      <c r="O295" s="73">
        <v>42855865</v>
      </c>
      <c r="P295" s="29"/>
      <c r="Q295" s="69">
        <v>13101237</v>
      </c>
      <c r="R295" s="69">
        <v>1772992</v>
      </c>
      <c r="S295" s="69">
        <v>5180028</v>
      </c>
      <c r="T295" s="69">
        <v>7184331</v>
      </c>
      <c r="U295" s="69">
        <v>3939518</v>
      </c>
      <c r="V295" s="69">
        <v>3048693</v>
      </c>
      <c r="W295" s="69">
        <v>2933771</v>
      </c>
      <c r="X295" s="69">
        <v>147869</v>
      </c>
      <c r="Y295" s="69">
        <v>5316765</v>
      </c>
      <c r="Z295" s="25">
        <v>42625204</v>
      </c>
      <c r="AA295" s="25">
        <v>230661</v>
      </c>
      <c r="AB295" s="29"/>
      <c r="AC295" s="69">
        <v>378529883</v>
      </c>
      <c r="AD295" s="69">
        <v>20786792</v>
      </c>
      <c r="AE295" s="69">
        <v>96821321</v>
      </c>
      <c r="AF295" s="69">
        <v>1956257</v>
      </c>
      <c r="AG295" s="25">
        <v>498094253</v>
      </c>
      <c r="AH295" s="25">
        <v>18908065</v>
      </c>
      <c r="AI295" s="25">
        <v>479186188</v>
      </c>
      <c r="AJ295" s="71"/>
    </row>
    <row r="296" spans="1:36" ht="18" customHeight="1">
      <c r="A296" s="6"/>
      <c r="B296" s="6"/>
      <c r="C296" s="72" t="s">
        <v>331</v>
      </c>
      <c r="E296" s="74">
        <f>+E294/E295</f>
        <v>1.0293997972561277</v>
      </c>
      <c r="F296" s="74">
        <f>+F294/F295</f>
        <v>1.1176912878170795</v>
      </c>
      <c r="G296" s="74">
        <f>+G294/G295</f>
        <v>0.8769620353385048</v>
      </c>
      <c r="H296" s="74">
        <f>+H294/H295</f>
        <v>1.790904606751302</v>
      </c>
      <c r="I296" s="74">
        <f>+I294/I295</f>
        <v>0.9938935894433621</v>
      </c>
      <c r="J296" s="74">
        <f>+J294/J295</f>
        <v>1.3693098810229174</v>
      </c>
      <c r="K296" s="74">
        <f>+K294/K295</f>
        <v>1.0167001781470295</v>
      </c>
      <c r="L296" s="74">
        <f>+L294/L295</f>
        <v>0.9381460283907561</v>
      </c>
      <c r="M296" s="74">
        <f>+M294/M295</f>
        <v>1.212548007290171</v>
      </c>
      <c r="N296" s="74">
        <f>+N294/N295</f>
        <v>0.5792487624963603</v>
      </c>
      <c r="O296" s="75">
        <f>+O294/O295</f>
        <v>1.0516788542245035</v>
      </c>
      <c r="P296" s="76"/>
      <c r="Q296" s="74">
        <f>+Q294/Q295</f>
        <v>0.9833992774880723</v>
      </c>
      <c r="R296" s="74">
        <f>+R294/R295</f>
        <v>1.0540949987365988</v>
      </c>
      <c r="S296" s="74">
        <f>+S294/S295</f>
        <v>1.1617568476463833</v>
      </c>
      <c r="T296" s="74">
        <f>+T294/T295</f>
        <v>1.126540801085028</v>
      </c>
      <c r="U296" s="74">
        <f>+U294/U295</f>
        <v>1.1528278332526973</v>
      </c>
      <c r="V296" s="74">
        <f>+V294/V295</f>
        <v>1.0362240474852666</v>
      </c>
      <c r="W296" s="74">
        <f>+W294/W295</f>
        <v>0.912116521705341</v>
      </c>
      <c r="X296" s="74">
        <f>+X294/X295</f>
        <v>6.274946067126984</v>
      </c>
      <c r="Y296" s="74">
        <f>+Y294/Y295</f>
        <v>1.0033541072437846</v>
      </c>
      <c r="Z296" s="77">
        <f>+Z294/Z295</f>
        <v>1.06751742466734</v>
      </c>
      <c r="AA296" s="77">
        <f>+AA294/AA295</f>
        <v>-1.8752238133017718</v>
      </c>
      <c r="AB296" s="76"/>
      <c r="AC296" s="74">
        <f>+AC294/AC295</f>
        <v>1.0680886692372449</v>
      </c>
      <c r="AD296" s="74">
        <f>+AD294/AD295</f>
        <v>0.9973366260652438</v>
      </c>
      <c r="AE296" s="74">
        <f>+AE294/AE295</f>
        <v>0.9939150386101425</v>
      </c>
      <c r="AF296" s="74">
        <f>+AF294/AF295</f>
        <v>0.6989076588607734</v>
      </c>
      <c r="AG296" s="77">
        <f>+AG294/AG295</f>
        <v>1.04603073788125</v>
      </c>
      <c r="AH296" s="77">
        <f>+AH294/AH295</f>
        <v>1.3110838681800596</v>
      </c>
      <c r="AI296" s="77">
        <f>+AI294/AI295</f>
        <v>1.0355720853957502</v>
      </c>
      <c r="AJ296" s="71"/>
    </row>
    <row r="298" spans="5:35" ht="12.75">
      <c r="E298" s="78">
        <f>+E294-'Pres Summary'!E18</f>
        <v>0</v>
      </c>
      <c r="F298" s="78">
        <f>+F294-'Pres Summary'!F18</f>
        <v>0</v>
      </c>
      <c r="G298" s="78">
        <f>+G294-'Pres Summary'!G18</f>
        <v>0</v>
      </c>
      <c r="H298" s="78">
        <f>+H294-'Pres Summary'!H18</f>
        <v>0</v>
      </c>
      <c r="I298" s="78">
        <f>+I294-'Pres Summary'!I18</f>
        <v>0</v>
      </c>
      <c r="J298" s="78">
        <f>+J294-'Pres Summary'!J18</f>
        <v>0</v>
      </c>
      <c r="K298" s="78">
        <f>+K294-'Pres Summary'!K18</f>
        <v>0</v>
      </c>
      <c r="L298" s="78">
        <f>+L294-'Pres Summary'!L18</f>
        <v>0</v>
      </c>
      <c r="M298" s="78">
        <f>+M294-'Pres Summary'!M18</f>
        <v>0</v>
      </c>
      <c r="N298" s="78">
        <f>+N294-'Pres Summary'!N18</f>
        <v>0</v>
      </c>
      <c r="O298" s="78">
        <f>+O294-'Pres Summary'!O18</f>
        <v>0</v>
      </c>
      <c r="P298" s="78">
        <f>+P294-'Pres Summary'!P18</f>
        <v>0</v>
      </c>
      <c r="Q298" s="78">
        <f>+Q294-'Pres Summary'!Q18</f>
        <v>0</v>
      </c>
      <c r="R298" s="78">
        <f>+R294-'Pres Summary'!R18</f>
        <v>0</v>
      </c>
      <c r="S298" s="78">
        <f>+S294-'Pres Summary'!S18</f>
        <v>0</v>
      </c>
      <c r="T298" s="78">
        <f>+T294-'Pres Summary'!T18</f>
        <v>0</v>
      </c>
      <c r="U298" s="78">
        <f>+U294-'Pres Summary'!U18</f>
        <v>0</v>
      </c>
      <c r="V298" s="78">
        <f>+V294-'Pres Summary'!V18</f>
        <v>0</v>
      </c>
      <c r="W298" s="78">
        <f>+W294-'Pres Summary'!W18</f>
        <v>0</v>
      </c>
      <c r="X298" s="78">
        <f>+X294-'Pres Summary'!X18</f>
        <v>0</v>
      </c>
      <c r="Y298" s="78">
        <f>+Y294-'Pres Summary'!Y18</f>
        <v>0</v>
      </c>
      <c r="Z298" s="78">
        <f>+Z294-'Pres Summary'!Z18</f>
        <v>0</v>
      </c>
      <c r="AA298" s="78">
        <f>+AA294-'Pres Summary'!AA18</f>
        <v>0</v>
      </c>
      <c r="AB298" s="78">
        <f>+AB294-'Pres Summary'!AB18</f>
        <v>0</v>
      </c>
      <c r="AC298" s="78">
        <f>+AC294-'Pres Summary'!AC18</f>
        <v>0</v>
      </c>
      <c r="AD298" s="78">
        <f>+AD294-'Pres Summary'!AD18</f>
        <v>0</v>
      </c>
      <c r="AE298" s="78">
        <f>+AE294-'Pres Summary'!AE18</f>
        <v>0</v>
      </c>
      <c r="AF298" s="78">
        <f>+AF294-'Pres Summary'!AF18</f>
        <v>0</v>
      </c>
      <c r="AG298" s="78">
        <f>+AG294-'Pres Summary'!AG18</f>
        <v>0</v>
      </c>
      <c r="AH298" s="78">
        <f>+AH294-'Pres Summary'!AH18</f>
        <v>0</v>
      </c>
      <c r="AI298" s="78">
        <f>+AI294-'Pres Summary'!AI18</f>
        <v>0</v>
      </c>
    </row>
    <row r="299" spans="3:5" ht="12.75">
      <c r="C299" s="79" t="s">
        <v>332</v>
      </c>
      <c r="D299" s="79"/>
      <c r="E299" s="79">
        <v>51</v>
      </c>
    </row>
    <row r="300" spans="3:5" ht="12.75">
      <c r="C300" s="79" t="s">
        <v>333</v>
      </c>
      <c r="D300" s="79"/>
      <c r="E300" s="79">
        <v>290</v>
      </c>
    </row>
    <row r="301" spans="3:5" ht="12.75">
      <c r="C301" s="79" t="s">
        <v>334</v>
      </c>
      <c r="D301" s="79"/>
      <c r="E301" s="80">
        <f>+E299/E300</f>
        <v>0.17586206896551726</v>
      </c>
    </row>
  </sheetData>
  <sheetProtection selectLockedCells="1" selectUnlockedCells="1"/>
  <mergeCells count="6">
    <mergeCell ref="A1:C1"/>
    <mergeCell ref="D1:Z1"/>
    <mergeCell ref="A2:C2"/>
    <mergeCell ref="E2:O2"/>
    <mergeCell ref="Q2:Z2"/>
    <mergeCell ref="AC2:A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workbookViewId="0" topLeftCell="A10">
      <selection activeCell="I19" sqref="I19"/>
    </sheetView>
  </sheetViews>
  <sheetFormatPr defaultColWidth="9.140625" defaultRowHeight="15.75" customHeight="1"/>
  <cols>
    <col min="1" max="1" width="4.7109375" style="32" customWidth="1"/>
    <col min="2" max="2" width="4.00390625" style="32" customWidth="1"/>
    <col min="3" max="3" width="35.7109375" style="36" customWidth="1"/>
    <col min="4" max="4" width="3.57421875" style="81" customWidth="1"/>
    <col min="5" max="5" width="11.421875" style="81" customWidth="1"/>
    <col min="6" max="6" width="8.7109375" style="81" customWidth="1"/>
    <col min="7" max="14" width="10.28125" style="81" customWidth="1"/>
    <col min="15" max="15" width="11.421875" style="81" customWidth="1"/>
    <col min="16" max="16" width="3.57421875" style="32" customWidth="1"/>
    <col min="17" max="17" width="13.7109375" style="46" customWidth="1"/>
    <col min="18" max="25" width="11.28125" style="46" customWidth="1"/>
    <col min="26" max="26" width="11.421875" style="31" customWidth="1"/>
    <col min="27" max="27" width="11.28125" style="46" customWidth="1"/>
    <col min="28" max="28" width="4.7109375" style="46" customWidth="1"/>
    <col min="29" max="29" width="12.421875" style="46" customWidth="1"/>
    <col min="30" max="30" width="11.421875" style="46" customWidth="1"/>
    <col min="31" max="31" width="12.28125" style="46" customWidth="1"/>
    <col min="32" max="32" width="11.28125" style="46" customWidth="1"/>
    <col min="33" max="33" width="12.421875" style="46" customWidth="1"/>
    <col min="34" max="34" width="11.28125" style="46" customWidth="1"/>
    <col min="35" max="36" width="12.28125" style="46" customWidth="1"/>
    <col min="37" max="16384" width="9.28125" style="46" customWidth="1"/>
  </cols>
  <sheetData>
    <row r="1" spans="1:26" s="5" customFormat="1" ht="19.5" customHeight="1">
      <c r="A1" s="3" t="s">
        <v>335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56" ht="19.5" customHeight="1">
      <c r="A2" s="3" t="s">
        <v>336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0" customFormat="1" ht="20.25" customHeight="1">
      <c r="A3" s="12"/>
      <c r="B3" s="12"/>
      <c r="C3" s="36"/>
      <c r="D3" s="6"/>
      <c r="E3" s="7" t="s">
        <v>5</v>
      </c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 t="s">
        <v>6</v>
      </c>
      <c r="R3" s="7"/>
      <c r="S3" s="7"/>
      <c r="T3" s="7"/>
      <c r="U3" s="7"/>
      <c r="V3" s="7"/>
      <c r="W3" s="7"/>
      <c r="X3" s="7"/>
      <c r="Y3" s="7"/>
      <c r="Z3" s="7"/>
      <c r="AA3" s="9"/>
      <c r="AC3" s="11" t="s">
        <v>7</v>
      </c>
      <c r="AD3" s="11"/>
      <c r="AE3" s="11"/>
      <c r="AF3" s="11"/>
      <c r="AG3" s="11"/>
      <c r="AH3" s="11"/>
      <c r="AI3" s="11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0" customFormat="1" ht="108.75" customHeight="1">
      <c r="A4" s="82" t="s">
        <v>337</v>
      </c>
      <c r="B4" s="82"/>
      <c r="C4" s="82"/>
      <c r="D4" s="6"/>
      <c r="E4" s="13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5" t="s">
        <v>17</v>
      </c>
      <c r="O4" s="83" t="s">
        <v>18</v>
      </c>
      <c r="P4" s="17"/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  <c r="W4" s="14" t="s">
        <v>25</v>
      </c>
      <c r="X4" s="14" t="s">
        <v>26</v>
      </c>
      <c r="Y4" s="14" t="s">
        <v>27</v>
      </c>
      <c r="Z4" s="16" t="s">
        <v>28</v>
      </c>
      <c r="AA4" s="83" t="s">
        <v>29</v>
      </c>
      <c r="AC4" s="9" t="s">
        <v>30</v>
      </c>
      <c r="AD4" s="9" t="s">
        <v>31</v>
      </c>
      <c r="AE4" s="9" t="s">
        <v>32</v>
      </c>
      <c r="AF4" s="9" t="s">
        <v>33</v>
      </c>
      <c r="AG4" s="9" t="s">
        <v>34</v>
      </c>
      <c r="AH4" s="84" t="s">
        <v>35</v>
      </c>
      <c r="AI4" s="9" t="s">
        <v>36</v>
      </c>
      <c r="ER4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s="10" customFormat="1" ht="18" customHeight="1">
      <c r="A5" s="6">
        <v>1</v>
      </c>
      <c r="B5" s="55"/>
      <c r="C5" s="85" t="s">
        <v>338</v>
      </c>
      <c r="D5"/>
      <c r="E5" s="20">
        <f>Northern!E86</f>
        <v>8027043</v>
      </c>
      <c r="F5" s="20">
        <f>Northern!F86</f>
        <v>120799</v>
      </c>
      <c r="G5" s="20">
        <f>Northern!G86</f>
        <v>482286</v>
      </c>
      <c r="H5" s="20">
        <f>Northern!H86</f>
        <v>345530</v>
      </c>
      <c r="I5" s="20">
        <f>Northern!I86</f>
        <v>238297</v>
      </c>
      <c r="J5" s="20">
        <f>Northern!J86</f>
        <v>112096</v>
      </c>
      <c r="K5" s="20">
        <f>Northern!K86</f>
        <v>1973377</v>
      </c>
      <c r="L5" s="20">
        <f>Northern!L86</f>
        <v>701116</v>
      </c>
      <c r="M5" s="20">
        <f>Northern!M86</f>
        <v>783862</v>
      </c>
      <c r="N5" s="20">
        <f>Northern!N86</f>
        <v>265854</v>
      </c>
      <c r="O5" s="70">
        <f aca="true" t="shared" si="0" ref="O5:O17">SUM(E5:N5)</f>
        <v>13050260</v>
      </c>
      <c r="P5" s="86"/>
      <c r="Q5" s="20">
        <f>Northern!Q86</f>
        <v>4056282</v>
      </c>
      <c r="R5" s="20">
        <f>Northern!R86</f>
        <v>724857</v>
      </c>
      <c r="S5" s="20">
        <f>Northern!S86</f>
        <v>1603132</v>
      </c>
      <c r="T5" s="20">
        <f>Northern!T86</f>
        <v>2583275</v>
      </c>
      <c r="U5" s="20">
        <f>Northern!U86</f>
        <v>1407207</v>
      </c>
      <c r="V5" s="20">
        <f>Northern!V86</f>
        <v>1008579</v>
      </c>
      <c r="W5" s="20">
        <f>Northern!W86</f>
        <v>950312</v>
      </c>
      <c r="X5" s="20">
        <f>Northern!X86</f>
        <v>182328</v>
      </c>
      <c r="Y5" s="20">
        <f>Northern!Y86</f>
        <v>1640639</v>
      </c>
      <c r="Z5" s="87">
        <f aca="true" t="shared" si="1" ref="Z5:Z17">SUM(Q5:Y5)</f>
        <v>14156611</v>
      </c>
      <c r="AA5" s="70">
        <f aca="true" t="shared" si="2" ref="AA5:AA18">+O5-Z5</f>
        <v>-1106351</v>
      </c>
      <c r="AC5" s="20">
        <f>Northern!AC86</f>
        <v>132427783</v>
      </c>
      <c r="AD5" s="20">
        <f>Northern!AD86</f>
        <v>5638028</v>
      </c>
      <c r="AE5" s="20">
        <f>Northern!AE86</f>
        <v>20273804</v>
      </c>
      <c r="AF5" s="20">
        <f>Northern!AF86</f>
        <v>98140</v>
      </c>
      <c r="AG5" s="88">
        <f>Northern!AG86</f>
        <v>158437755</v>
      </c>
      <c r="AH5" s="88">
        <f>Northern!AH86</f>
        <v>10720366</v>
      </c>
      <c r="AI5" s="88">
        <f>Northern!AI86</f>
        <v>147717389</v>
      </c>
      <c r="AJ5" s="71">
        <f aca="true" t="shared" si="3" ref="AJ5:AJ19">+AI5+AH5-AG5</f>
        <v>0</v>
      </c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10" customFormat="1" ht="18" customHeight="1">
      <c r="A6" s="6">
        <f aca="true" t="shared" si="4" ref="A6:A10">+A5+1</f>
        <v>2</v>
      </c>
      <c r="B6" s="55"/>
      <c r="C6" s="85" t="s">
        <v>339</v>
      </c>
      <c r="D6"/>
      <c r="E6" s="20">
        <f>+Kaimai!E37</f>
        <v>3108429</v>
      </c>
      <c r="F6" s="20">
        <f>+Kaimai!F37</f>
        <v>74011</v>
      </c>
      <c r="G6" s="20">
        <f>+Kaimai!G37</f>
        <v>110372</v>
      </c>
      <c r="H6" s="20">
        <f>+Kaimai!H37</f>
        <v>1395620</v>
      </c>
      <c r="I6" s="20">
        <f>+Kaimai!I37</f>
        <v>104990</v>
      </c>
      <c r="J6" s="20">
        <f>+Kaimai!J37</f>
        <v>150546</v>
      </c>
      <c r="K6" s="20">
        <f>+Kaimai!K37</f>
        <v>542415</v>
      </c>
      <c r="L6" s="20">
        <f>+Kaimai!L37</f>
        <v>164113</v>
      </c>
      <c r="M6" s="20">
        <f>+Kaimai!M37</f>
        <v>423367</v>
      </c>
      <c r="N6" s="20">
        <f>+Kaimai!N37</f>
        <v>128207</v>
      </c>
      <c r="O6" s="89">
        <f t="shared" si="0"/>
        <v>6202070</v>
      </c>
      <c r="P6" s="76"/>
      <c r="Q6" s="20">
        <f>Kaimai!Q37</f>
        <v>1487237</v>
      </c>
      <c r="R6" s="20">
        <f>Kaimai!R37</f>
        <v>255521</v>
      </c>
      <c r="S6" s="20">
        <f>Kaimai!S37</f>
        <v>827359</v>
      </c>
      <c r="T6" s="20">
        <f>Kaimai!T37</f>
        <v>905645</v>
      </c>
      <c r="U6" s="20">
        <f>Kaimai!U37</f>
        <v>559729</v>
      </c>
      <c r="V6" s="20">
        <f>Kaimai!V37</f>
        <v>363635</v>
      </c>
      <c r="W6" s="20">
        <f>Kaimai!W37</f>
        <v>274713</v>
      </c>
      <c r="X6" s="20">
        <f>Kaimai!X37</f>
        <v>251600</v>
      </c>
      <c r="Y6" s="20">
        <f>Kaimai!Y37</f>
        <v>2182951</v>
      </c>
      <c r="Z6" s="90">
        <f t="shared" si="1"/>
        <v>7108390</v>
      </c>
      <c r="AA6" s="89">
        <f t="shared" si="2"/>
        <v>-906320</v>
      </c>
      <c r="AC6" s="20">
        <f>+Kaimai!AC37</f>
        <v>60270112</v>
      </c>
      <c r="AD6" s="20">
        <f>+Kaimai!AD37</f>
        <v>2736359</v>
      </c>
      <c r="AE6" s="20">
        <f>+Kaimai!AE37</f>
        <v>4090872</v>
      </c>
      <c r="AF6" s="20">
        <f>+Kaimai!AF37</f>
        <v>31379</v>
      </c>
      <c r="AG6" s="91">
        <f>+Kaimai!AG37</f>
        <v>67128722</v>
      </c>
      <c r="AH6" s="91">
        <f>+Kaimai!AH37</f>
        <v>2152579</v>
      </c>
      <c r="AI6" s="91">
        <f>+Kaimai!AI37</f>
        <v>64976143</v>
      </c>
      <c r="AJ6" s="71">
        <f t="shared" si="3"/>
        <v>0</v>
      </c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10" customFormat="1" ht="18" customHeight="1">
      <c r="A7" s="6">
        <f t="shared" si="4"/>
        <v>3</v>
      </c>
      <c r="B7" s="55"/>
      <c r="C7" s="85" t="s">
        <v>340</v>
      </c>
      <c r="D7"/>
      <c r="E7" s="20">
        <f>+'Te Aka Puaho'!E17</f>
        <v>0</v>
      </c>
      <c r="F7" s="20">
        <f>+'Te Aka Puaho'!F17</f>
        <v>0</v>
      </c>
      <c r="G7" s="20">
        <f>+'Te Aka Puaho'!G17</f>
        <v>0</v>
      </c>
      <c r="H7" s="20">
        <f>+'Te Aka Puaho'!H17</f>
        <v>0</v>
      </c>
      <c r="I7" s="20">
        <f>+'Te Aka Puaho'!I17</f>
        <v>0</v>
      </c>
      <c r="J7" s="20">
        <f>+'Te Aka Puaho'!J17</f>
        <v>0</v>
      </c>
      <c r="K7" s="20">
        <f>+'Te Aka Puaho'!K17</f>
        <v>0</v>
      </c>
      <c r="L7" s="20">
        <f>+'Te Aka Puaho'!L17</f>
        <v>0</v>
      </c>
      <c r="M7" s="20">
        <f>+'Te Aka Puaho'!M17</f>
        <v>0</v>
      </c>
      <c r="N7" s="20">
        <f>+'Te Aka Puaho'!N17</f>
        <v>0</v>
      </c>
      <c r="O7" s="89">
        <f t="shared" si="0"/>
        <v>0</v>
      </c>
      <c r="P7" s="76"/>
      <c r="Q7" s="20">
        <f>'Te Aka Puaho'!Q17</f>
        <v>0</v>
      </c>
      <c r="R7" s="20">
        <f>'Te Aka Puaho'!R17</f>
        <v>0</v>
      </c>
      <c r="S7" s="20">
        <f>'Te Aka Puaho'!S17</f>
        <v>0</v>
      </c>
      <c r="T7" s="20">
        <f>'Te Aka Puaho'!T17</f>
        <v>0</v>
      </c>
      <c r="U7" s="20">
        <f>'Te Aka Puaho'!U17</f>
        <v>0</v>
      </c>
      <c r="V7" s="20">
        <f>'Te Aka Puaho'!V17</f>
        <v>0</v>
      </c>
      <c r="W7" s="20">
        <f>'Te Aka Puaho'!W17</f>
        <v>0</v>
      </c>
      <c r="X7" s="20">
        <f>'Te Aka Puaho'!X17</f>
        <v>0</v>
      </c>
      <c r="Y7" s="20">
        <f>'Te Aka Puaho'!Y17</f>
        <v>0</v>
      </c>
      <c r="Z7" s="90">
        <f t="shared" si="1"/>
        <v>0</v>
      </c>
      <c r="AA7" s="89">
        <f t="shared" si="2"/>
        <v>0</v>
      </c>
      <c r="AC7" s="20">
        <f>+'Te Aka Puaho'!AC17</f>
        <v>0</v>
      </c>
      <c r="AD7" s="20">
        <f>+'Te Aka Puaho'!AD17</f>
        <v>0</v>
      </c>
      <c r="AE7" s="20">
        <f>+'Te Aka Puaho'!AE17</f>
        <v>0</v>
      </c>
      <c r="AF7" s="20">
        <f>+'Te Aka Puaho'!AF17</f>
        <v>0</v>
      </c>
      <c r="AG7" s="91">
        <f>+'Te Aka Puaho'!AG17</f>
        <v>0</v>
      </c>
      <c r="AH7" s="91">
        <f>+'Te Aka Puaho'!AH17</f>
        <v>0</v>
      </c>
      <c r="AI7" s="91">
        <f>+'Te Aka Puaho'!AI17</f>
        <v>0</v>
      </c>
      <c r="AJ7" s="71">
        <f t="shared" si="3"/>
        <v>0</v>
      </c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10" customFormat="1" ht="18" customHeight="1">
      <c r="A8" s="6">
        <f t="shared" si="4"/>
        <v>4</v>
      </c>
      <c r="B8" s="55"/>
      <c r="C8" s="85" t="s">
        <v>341</v>
      </c>
      <c r="D8"/>
      <c r="E8" s="20">
        <f>+Taranaki!E10</f>
        <v>647963</v>
      </c>
      <c r="F8" s="20">
        <f>+Taranaki!F10</f>
        <v>6878</v>
      </c>
      <c r="G8" s="20">
        <f>+Taranaki!G10</f>
        <v>31981</v>
      </c>
      <c r="H8" s="20">
        <f>+Taranaki!H10</f>
        <v>908941</v>
      </c>
      <c r="I8" s="20">
        <f>+Taranaki!I10</f>
        <v>17024</v>
      </c>
      <c r="J8" s="20">
        <f>+Taranaki!J10</f>
        <v>235800</v>
      </c>
      <c r="K8" s="20">
        <f>+Taranaki!K10</f>
        <v>54338</v>
      </c>
      <c r="L8" s="20">
        <f>+Taranaki!L10</f>
        <v>38399</v>
      </c>
      <c r="M8" s="20">
        <f>+Taranaki!M10</f>
        <v>34269</v>
      </c>
      <c r="N8" s="20">
        <f>+Taranaki!N10</f>
        <v>28414</v>
      </c>
      <c r="O8" s="89">
        <f t="shared" si="0"/>
        <v>2004007</v>
      </c>
      <c r="P8" s="76"/>
      <c r="Q8" s="20">
        <f>Taranaki!Q10</f>
        <v>312539</v>
      </c>
      <c r="R8" s="20">
        <f>Taranaki!R10</f>
        <v>10334</v>
      </c>
      <c r="S8" s="20">
        <f>Taranaki!S10</f>
        <v>191163</v>
      </c>
      <c r="T8" s="20">
        <f>Taranaki!T10</f>
        <v>151015</v>
      </c>
      <c r="U8" s="20">
        <f>Taranaki!U10</f>
        <v>79397</v>
      </c>
      <c r="V8" s="20">
        <f>Taranaki!V10</f>
        <v>71289</v>
      </c>
      <c r="W8" s="20">
        <f>Taranaki!W10</f>
        <v>66339</v>
      </c>
      <c r="X8" s="20">
        <f>Taranaki!X10</f>
        <v>0</v>
      </c>
      <c r="Y8" s="20">
        <f>Taranaki!Y10</f>
        <v>25149</v>
      </c>
      <c r="Z8" s="90">
        <f t="shared" si="1"/>
        <v>907225</v>
      </c>
      <c r="AA8" s="89">
        <f t="shared" si="2"/>
        <v>1096782</v>
      </c>
      <c r="AB8" s="76"/>
      <c r="AC8" s="20">
        <f>+Taranaki!AC10</f>
        <v>9565777</v>
      </c>
      <c r="AD8" s="20">
        <f>+Taranaki!AD10</f>
        <v>990492</v>
      </c>
      <c r="AE8" s="20">
        <f>+Taranaki!AE10</f>
        <v>1192061</v>
      </c>
      <c r="AF8" s="20">
        <f>+Taranaki!AF10</f>
        <v>278691</v>
      </c>
      <c r="AG8" s="91">
        <f>+Taranaki!AG10</f>
        <v>12027021</v>
      </c>
      <c r="AH8" s="91">
        <f>+Taranaki!AH10</f>
        <v>290822</v>
      </c>
      <c r="AI8" s="91">
        <f>+Taranaki!AI10</f>
        <v>11736199</v>
      </c>
      <c r="AJ8" s="71">
        <f t="shared" si="3"/>
        <v>0</v>
      </c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s="10" customFormat="1" ht="18" customHeight="1">
      <c r="A9" s="6">
        <f t="shared" si="4"/>
        <v>5</v>
      </c>
      <c r="B9" s="55"/>
      <c r="C9" s="85" t="s">
        <v>342</v>
      </c>
      <c r="D9"/>
      <c r="E9" s="20">
        <f>+'Wanganui Manawatu'!E18</f>
        <v>1161278</v>
      </c>
      <c r="F9" s="20">
        <f>+'Wanganui Manawatu'!F18</f>
        <v>18775</v>
      </c>
      <c r="G9" s="20">
        <f>+'Wanganui Manawatu'!G18</f>
        <v>135617</v>
      </c>
      <c r="H9" s="20">
        <f>+'Wanganui Manawatu'!H18</f>
        <v>46563</v>
      </c>
      <c r="I9" s="20">
        <f>+'Wanganui Manawatu'!I18</f>
        <v>50245</v>
      </c>
      <c r="J9" s="20">
        <f>+'Wanganui Manawatu'!J18</f>
        <v>253500</v>
      </c>
      <c r="K9" s="20">
        <f>+'Wanganui Manawatu'!K18</f>
        <v>244011</v>
      </c>
      <c r="L9" s="20">
        <f>+'Wanganui Manawatu'!L18</f>
        <v>187159</v>
      </c>
      <c r="M9" s="20">
        <f>+'Wanganui Manawatu'!M18</f>
        <v>49366</v>
      </c>
      <c r="N9" s="20">
        <f>+'Wanganui Manawatu'!N18</f>
        <v>35987</v>
      </c>
      <c r="O9" s="89">
        <f t="shared" si="0"/>
        <v>2182501</v>
      </c>
      <c r="P9" s="76"/>
      <c r="Q9" s="20">
        <f>'Wanganui Manawatu'!Q18</f>
        <v>513052</v>
      </c>
      <c r="R9" s="20">
        <f>'Wanganui Manawatu'!R18</f>
        <v>51262</v>
      </c>
      <c r="S9" s="20">
        <f>'Wanganui Manawatu'!S18</f>
        <v>317236</v>
      </c>
      <c r="T9" s="20">
        <f>'Wanganui Manawatu'!T18</f>
        <v>399144</v>
      </c>
      <c r="U9" s="20">
        <f>'Wanganui Manawatu'!U18</f>
        <v>270384</v>
      </c>
      <c r="V9" s="20">
        <f>'Wanganui Manawatu'!V18</f>
        <v>127434</v>
      </c>
      <c r="W9" s="20">
        <f>'Wanganui Manawatu'!W18</f>
        <v>187627</v>
      </c>
      <c r="X9" s="20">
        <f>'Wanganui Manawatu'!X18</f>
        <v>229289</v>
      </c>
      <c r="Y9" s="20">
        <f>'Wanganui Manawatu'!Y18</f>
        <v>124038</v>
      </c>
      <c r="Z9" s="90">
        <f t="shared" si="1"/>
        <v>2219466</v>
      </c>
      <c r="AA9" s="89">
        <f t="shared" si="2"/>
        <v>-36965</v>
      </c>
      <c r="AB9" s="76"/>
      <c r="AC9" s="20">
        <f>+'Wanganui Manawatu'!AC18</f>
        <v>16045683</v>
      </c>
      <c r="AD9" s="20">
        <f>+'Wanganui Manawatu'!AD18</f>
        <v>2035887</v>
      </c>
      <c r="AE9" s="20">
        <f>+'Wanganui Manawatu'!AE18</f>
        <v>5916404</v>
      </c>
      <c r="AF9" s="20">
        <f>+'Wanganui Manawatu'!AF18</f>
        <v>154115</v>
      </c>
      <c r="AG9" s="91">
        <f>+'Wanganui Manawatu'!AG18</f>
        <v>24152089</v>
      </c>
      <c r="AH9" s="91">
        <f>+'Wanganui Manawatu'!AH18</f>
        <v>227607</v>
      </c>
      <c r="AI9" s="91">
        <f>+'Wanganui Manawatu'!AI18</f>
        <v>23924482</v>
      </c>
      <c r="AJ9" s="71">
        <f t="shared" si="3"/>
        <v>0</v>
      </c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10" customFormat="1" ht="18" customHeight="1">
      <c r="A10" s="6">
        <f t="shared" si="4"/>
        <v>6</v>
      </c>
      <c r="B10" s="55"/>
      <c r="C10" s="85" t="s">
        <v>343</v>
      </c>
      <c r="D10"/>
      <c r="E10" s="20">
        <f>+'Gisborne &amp; Hawkes Bay'!E14</f>
        <v>729015</v>
      </c>
      <c r="F10" s="20">
        <f>+'Gisborne &amp; Hawkes Bay'!F14</f>
        <v>46456</v>
      </c>
      <c r="G10" s="20">
        <f>+'Gisborne &amp; Hawkes Bay'!G14</f>
        <v>26181</v>
      </c>
      <c r="H10" s="20">
        <f>+'Gisborne &amp; Hawkes Bay'!H14</f>
        <v>30000</v>
      </c>
      <c r="I10" s="20">
        <f>+'Gisborne &amp; Hawkes Bay'!I14</f>
        <v>46000</v>
      </c>
      <c r="J10" s="20">
        <f>+'Gisborne &amp; Hawkes Bay'!J14</f>
        <v>18714</v>
      </c>
      <c r="K10" s="20">
        <f>+'Gisborne &amp; Hawkes Bay'!K14</f>
        <v>197691</v>
      </c>
      <c r="L10" s="20">
        <f>+'Gisborne &amp; Hawkes Bay'!L14</f>
        <v>195344</v>
      </c>
      <c r="M10" s="20">
        <f>+'Gisborne &amp; Hawkes Bay'!M14</f>
        <v>141709</v>
      </c>
      <c r="N10" s="20">
        <f>+'Gisborne &amp; Hawkes Bay'!N14</f>
        <v>26211</v>
      </c>
      <c r="O10" s="89">
        <f t="shared" si="0"/>
        <v>1457321</v>
      </c>
      <c r="P10" s="76"/>
      <c r="Q10" s="20">
        <f>'Gisborne &amp; Hawkes Bay'!Q14</f>
        <v>449159</v>
      </c>
      <c r="R10" s="20">
        <f>'Gisborne &amp; Hawkes Bay'!R14</f>
        <v>136741</v>
      </c>
      <c r="S10" s="20">
        <f>'Gisborne &amp; Hawkes Bay'!S14</f>
        <v>189601</v>
      </c>
      <c r="T10" s="20">
        <f>'Gisborne &amp; Hawkes Bay'!T14</f>
        <v>384658</v>
      </c>
      <c r="U10" s="20">
        <f>'Gisborne &amp; Hawkes Bay'!U14</f>
        <v>156422</v>
      </c>
      <c r="V10" s="20">
        <f>'Gisborne &amp; Hawkes Bay'!V14</f>
        <v>120255</v>
      </c>
      <c r="W10" s="20">
        <f>'Gisborne &amp; Hawkes Bay'!W14</f>
        <v>105365</v>
      </c>
      <c r="X10" s="20">
        <f>'Gisborne &amp; Hawkes Bay'!X14</f>
        <v>0</v>
      </c>
      <c r="Y10" s="20">
        <f>'Gisborne &amp; Hawkes Bay'!Y14</f>
        <v>89143</v>
      </c>
      <c r="Z10" s="90">
        <f t="shared" si="1"/>
        <v>1631344</v>
      </c>
      <c r="AA10" s="89">
        <f t="shared" si="2"/>
        <v>-174023</v>
      </c>
      <c r="AB10" s="76"/>
      <c r="AC10" s="20">
        <f>+'Gisborne &amp; Hawkes Bay'!AC14</f>
        <v>13870330</v>
      </c>
      <c r="AD10" s="20">
        <f>+'Gisborne &amp; Hawkes Bay'!AD14</f>
        <v>365455</v>
      </c>
      <c r="AE10" s="20">
        <f>+'Gisborne &amp; Hawkes Bay'!AE14</f>
        <v>3783376</v>
      </c>
      <c r="AF10" s="20">
        <f>+'Gisborne &amp; Hawkes Bay'!AF14</f>
        <v>19355</v>
      </c>
      <c r="AG10" s="91">
        <f>+'Gisborne &amp; Hawkes Bay'!AG14</f>
        <v>18038516</v>
      </c>
      <c r="AH10" s="91">
        <f>+'Gisborne &amp; Hawkes Bay'!AH14</f>
        <v>697980</v>
      </c>
      <c r="AI10" s="91">
        <f>+'Gisborne &amp; Hawkes Bay'!AI14</f>
        <v>17340536</v>
      </c>
      <c r="AJ10" s="71">
        <f t="shared" si="3"/>
        <v>0</v>
      </c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</row>
    <row r="11" spans="1:256" s="10" customFormat="1" ht="18" customHeight="1">
      <c r="A11" s="6"/>
      <c r="B11" s="55"/>
      <c r="C11" s="85" t="s">
        <v>344</v>
      </c>
      <c r="D11"/>
      <c r="E11" s="20">
        <f>+'Wairarapa UDC'!E6</f>
        <v>58629</v>
      </c>
      <c r="F11" s="20">
        <f>+'Wairarapa UDC'!F6</f>
        <v>370</v>
      </c>
      <c r="G11" s="20">
        <f>+'Wairarapa UDC'!G6</f>
        <v>14387</v>
      </c>
      <c r="H11" s="20">
        <f>+'Wairarapa UDC'!H6</f>
        <v>0</v>
      </c>
      <c r="I11" s="20">
        <f>+'Wairarapa UDC'!I6</f>
        <v>0</v>
      </c>
      <c r="J11" s="20">
        <f>+'Wairarapa UDC'!J6</f>
        <v>20000</v>
      </c>
      <c r="K11" s="20">
        <f>+'Wairarapa UDC'!K6</f>
        <v>15312</v>
      </c>
      <c r="L11" s="20">
        <f>+'Wairarapa UDC'!L6</f>
        <v>28383</v>
      </c>
      <c r="M11" s="20">
        <f>+'Wairarapa UDC'!M6</f>
        <v>17638</v>
      </c>
      <c r="N11" s="20">
        <f>+'Wairarapa UDC'!N6</f>
        <v>11283</v>
      </c>
      <c r="O11" s="89">
        <f t="shared" si="0"/>
        <v>166002</v>
      </c>
      <c r="P11" s="76"/>
      <c r="Q11" s="20">
        <f>+'Wairarapa UDC'!Q6</f>
        <v>37882</v>
      </c>
      <c r="R11" s="20">
        <f>+'Wairarapa UDC'!R6</f>
        <v>0</v>
      </c>
      <c r="S11" s="20">
        <f>+'Wairarapa UDC'!S6</f>
        <v>853</v>
      </c>
      <c r="T11" s="20">
        <f>+'Wairarapa UDC'!T6</f>
        <v>70082</v>
      </c>
      <c r="U11" s="20">
        <f>+'Wairarapa UDC'!U6</f>
        <v>7427</v>
      </c>
      <c r="V11" s="20">
        <f>+'Wairarapa UDC'!V6</f>
        <v>12982</v>
      </c>
      <c r="W11" s="20">
        <f>+'Wairarapa UDC'!W6</f>
        <v>891</v>
      </c>
      <c r="X11" s="20">
        <f>+'Wairarapa UDC'!X6</f>
        <v>0</v>
      </c>
      <c r="Y11" s="20">
        <f>+'Wairarapa UDC'!Y6</f>
        <v>8016</v>
      </c>
      <c r="Z11" s="90">
        <f t="shared" si="1"/>
        <v>138133</v>
      </c>
      <c r="AA11" s="89">
        <f t="shared" si="2"/>
        <v>27869</v>
      </c>
      <c r="AB11" s="76"/>
      <c r="AC11" s="20">
        <f>+'Wairarapa UDC'!AC6</f>
        <v>690930</v>
      </c>
      <c r="AD11" s="20">
        <f>+'Wairarapa UDC'!AD6</f>
        <v>189150</v>
      </c>
      <c r="AE11" s="20">
        <f>+'Wairarapa UDC'!AE6</f>
        <v>162618</v>
      </c>
      <c r="AF11" s="20">
        <f>+'Wairarapa UDC'!AF6</f>
        <v>0</v>
      </c>
      <c r="AG11" s="91">
        <f>+'Wairarapa UDC'!AG6</f>
        <v>1042698</v>
      </c>
      <c r="AH11" s="91">
        <f>+'Wairarapa UDC'!AH6</f>
        <v>0</v>
      </c>
      <c r="AI11" s="91">
        <f>+'Wairarapa UDC'!AI6</f>
        <v>1042698</v>
      </c>
      <c r="AJ11" s="71">
        <f t="shared" si="3"/>
        <v>0</v>
      </c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s="10" customFormat="1" ht="18" customHeight="1">
      <c r="A12" s="6">
        <f>+A10+1</f>
        <v>7</v>
      </c>
      <c r="B12" s="55"/>
      <c r="C12" s="85" t="s">
        <v>345</v>
      </c>
      <c r="D12"/>
      <c r="E12" s="20">
        <f>+Wellington!E25</f>
        <v>1884719</v>
      </c>
      <c r="F12" s="20">
        <f>+Wellington!F25</f>
        <v>23307</v>
      </c>
      <c r="G12" s="20">
        <f>+Wellington!G25</f>
        <v>70751</v>
      </c>
      <c r="H12" s="20">
        <f>+Wellington!H25</f>
        <v>137467</v>
      </c>
      <c r="I12" s="20">
        <f>+Wellington!I25</f>
        <v>147176</v>
      </c>
      <c r="J12" s="20">
        <f>+Wellington!J25</f>
        <v>157318</v>
      </c>
      <c r="K12" s="20">
        <f>+Wellington!K25</f>
        <v>496056</v>
      </c>
      <c r="L12" s="20">
        <f>+Wellington!L25</f>
        <v>1364240</v>
      </c>
      <c r="M12" s="20">
        <f>+Wellington!M25</f>
        <v>179453</v>
      </c>
      <c r="N12" s="20">
        <f>+Wellington!N25</f>
        <v>8061</v>
      </c>
      <c r="O12" s="89">
        <f t="shared" si="0"/>
        <v>4468548</v>
      </c>
      <c r="P12" s="76"/>
      <c r="Q12" s="20">
        <f>Wellington!Q25</f>
        <v>1183631</v>
      </c>
      <c r="R12" s="20">
        <f>Wellington!R25</f>
        <v>144505</v>
      </c>
      <c r="S12" s="20">
        <f>Wellington!S25</f>
        <v>714989</v>
      </c>
      <c r="T12" s="20">
        <f>Wellington!T25</f>
        <v>704593</v>
      </c>
      <c r="U12" s="20">
        <f>Wellington!U25</f>
        <v>481009</v>
      </c>
      <c r="V12" s="20">
        <f>Wellington!V25</f>
        <v>322053</v>
      </c>
      <c r="W12" s="20">
        <f>Wellington!W25</f>
        <v>385031</v>
      </c>
      <c r="X12" s="20">
        <f>Wellington!X25</f>
        <v>21301</v>
      </c>
      <c r="Y12" s="20">
        <f>Wellington!Y25</f>
        <v>60179</v>
      </c>
      <c r="Z12" s="90">
        <f t="shared" si="1"/>
        <v>4017291</v>
      </c>
      <c r="AA12" s="89">
        <f t="shared" si="2"/>
        <v>451257</v>
      </c>
      <c r="AB12" s="76"/>
      <c r="AC12" s="20">
        <f>+Wellington!AC25</f>
        <v>45187113</v>
      </c>
      <c r="AD12" s="20">
        <f>+Wellington!AD25</f>
        <v>1037851</v>
      </c>
      <c r="AE12" s="20">
        <f>+Wellington!AE25</f>
        <v>25394192</v>
      </c>
      <c r="AF12" s="20">
        <f>+Wellington!AF25</f>
        <v>189343</v>
      </c>
      <c r="AG12" s="91">
        <f>+Wellington!AG25</f>
        <v>71808499</v>
      </c>
      <c r="AH12" s="91">
        <f>+Wellington!AH25</f>
        <v>320725</v>
      </c>
      <c r="AI12" s="91">
        <f>+Wellington!AI25</f>
        <v>71487774</v>
      </c>
      <c r="AJ12" s="71">
        <f t="shared" si="3"/>
        <v>0</v>
      </c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s="10" customFormat="1" ht="18" customHeight="1">
      <c r="A13" s="6">
        <f aca="true" t="shared" si="5" ref="A13:A17">+A12+1</f>
        <v>8</v>
      </c>
      <c r="B13" s="55"/>
      <c r="C13" s="85" t="s">
        <v>346</v>
      </c>
      <c r="D13"/>
      <c r="E13" s="20">
        <f>+Nelsonmar!E12</f>
        <v>382374</v>
      </c>
      <c r="F13" s="20">
        <f>+Nelsonmar!F12</f>
        <v>3473</v>
      </c>
      <c r="G13" s="20">
        <f>+Nelsonmar!G12</f>
        <v>21957</v>
      </c>
      <c r="H13" s="20">
        <f>+Nelsonmar!H12</f>
        <v>6160</v>
      </c>
      <c r="I13" s="20">
        <f>+Nelsonmar!I12</f>
        <v>520</v>
      </c>
      <c r="J13" s="20">
        <f>+Nelsonmar!J12</f>
        <v>5000</v>
      </c>
      <c r="K13" s="20">
        <f>+Nelsonmar!K12</f>
        <v>184807</v>
      </c>
      <c r="L13" s="20">
        <f>+Nelsonmar!L12</f>
        <v>183113</v>
      </c>
      <c r="M13" s="20">
        <f>+Nelsonmar!M12</f>
        <v>44554</v>
      </c>
      <c r="N13" s="20">
        <f>+Nelsonmar!N12</f>
        <v>17484</v>
      </c>
      <c r="O13" s="89">
        <f t="shared" si="0"/>
        <v>849442</v>
      </c>
      <c r="P13" s="76"/>
      <c r="Q13" s="20">
        <f>Nelsonmar!Q12</f>
        <v>327588</v>
      </c>
      <c r="R13" s="20">
        <f>Nelsonmar!R12</f>
        <v>49861</v>
      </c>
      <c r="S13" s="20">
        <f>Nelsonmar!S12</f>
        <v>78273</v>
      </c>
      <c r="T13" s="20">
        <f>Nelsonmar!T12</f>
        <v>135264</v>
      </c>
      <c r="U13" s="20">
        <f>Nelsonmar!U12</f>
        <v>58166</v>
      </c>
      <c r="V13" s="20">
        <f>Nelsonmar!V12</f>
        <v>73710</v>
      </c>
      <c r="W13" s="20">
        <f>Nelsonmar!W12</f>
        <v>53115</v>
      </c>
      <c r="X13" s="20">
        <f>Nelsonmar!X12</f>
        <v>0</v>
      </c>
      <c r="Y13" s="20">
        <f>Nelsonmar!Y12</f>
        <v>18991</v>
      </c>
      <c r="Z13" s="90">
        <f t="shared" si="1"/>
        <v>794968</v>
      </c>
      <c r="AA13" s="89">
        <f t="shared" si="2"/>
        <v>54474</v>
      </c>
      <c r="AB13" s="76"/>
      <c r="AC13" s="20">
        <f>+Nelsonmar!AC12</f>
        <v>13008187</v>
      </c>
      <c r="AD13" s="20">
        <f>+Nelsonmar!AD12</f>
        <v>1236551</v>
      </c>
      <c r="AE13" s="20">
        <f>+Nelsonmar!AE12</f>
        <v>3766510</v>
      </c>
      <c r="AF13" s="20">
        <f>+Nelsonmar!AF12</f>
        <v>5116</v>
      </c>
      <c r="AG13" s="91">
        <f>+Nelsonmar!AG12</f>
        <v>18016364</v>
      </c>
      <c r="AH13" s="91">
        <f>+Nelsonmar!AH12</f>
        <v>62355</v>
      </c>
      <c r="AI13" s="91">
        <f>+Nelsonmar!AI12</f>
        <v>17954009</v>
      </c>
      <c r="AJ13" s="71">
        <f t="shared" si="3"/>
        <v>0</v>
      </c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s="10" customFormat="1" ht="18" customHeight="1">
      <c r="A14" s="6">
        <f t="shared" si="5"/>
        <v>9</v>
      </c>
      <c r="B14" s="55"/>
      <c r="C14" s="85" t="s">
        <v>347</v>
      </c>
      <c r="D14"/>
      <c r="E14" s="20">
        <f>+Christchurch!E29</f>
        <v>2408630</v>
      </c>
      <c r="F14" s="20">
        <f>+Christchurch!F29</f>
        <v>61934</v>
      </c>
      <c r="G14" s="20">
        <f>+Christchurch!G29</f>
        <v>120211</v>
      </c>
      <c r="H14" s="20">
        <f>+Christchurch!H29</f>
        <v>231359</v>
      </c>
      <c r="I14" s="20">
        <f>+Christchurch!I29</f>
        <v>181795</v>
      </c>
      <c r="J14" s="20">
        <f>+Christchurch!J29</f>
        <v>313618</v>
      </c>
      <c r="K14" s="20">
        <f>+Christchurch!K29</f>
        <v>562003</v>
      </c>
      <c r="L14" s="20">
        <f>+Christchurch!L29</f>
        <v>304223</v>
      </c>
      <c r="M14" s="20">
        <f>+Christchurch!M29</f>
        <v>181323</v>
      </c>
      <c r="N14" s="20">
        <f>+Christchurch!N29</f>
        <v>73867</v>
      </c>
      <c r="O14" s="89">
        <f t="shared" si="0"/>
        <v>4438963</v>
      </c>
      <c r="P14" s="76"/>
      <c r="Q14" s="20">
        <f>Christchurch!Q29</f>
        <v>1271623</v>
      </c>
      <c r="R14" s="20">
        <f>Christchurch!R29</f>
        <v>197568</v>
      </c>
      <c r="S14" s="20">
        <f>Christchurch!S29</f>
        <v>681204</v>
      </c>
      <c r="T14" s="20">
        <f>Christchurch!T29</f>
        <v>701109</v>
      </c>
      <c r="U14" s="20">
        <f>Christchurch!U29</f>
        <v>622563</v>
      </c>
      <c r="V14" s="20">
        <f>Christchurch!V29</f>
        <v>307178</v>
      </c>
      <c r="W14" s="20">
        <f>Christchurch!W29</f>
        <v>212272</v>
      </c>
      <c r="X14" s="20">
        <f>Christchurch!X29</f>
        <v>0</v>
      </c>
      <c r="Y14" s="20">
        <f>Christchurch!Y29</f>
        <v>53053</v>
      </c>
      <c r="Z14" s="90">
        <f t="shared" si="1"/>
        <v>4046570</v>
      </c>
      <c r="AA14" s="89">
        <f t="shared" si="2"/>
        <v>392393</v>
      </c>
      <c r="AB14" s="76"/>
      <c r="AC14" s="20">
        <f>+Christchurch!AC29</f>
        <v>36147353</v>
      </c>
      <c r="AD14" s="20">
        <f>+Christchurch!AD29</f>
        <v>2275979</v>
      </c>
      <c r="AE14" s="20">
        <f>+Christchurch!AE29</f>
        <v>12529881</v>
      </c>
      <c r="AF14" s="20">
        <f>+Christchurch!AF29</f>
        <v>85538</v>
      </c>
      <c r="AG14" s="91">
        <f>+Christchurch!AG29</f>
        <v>49426332</v>
      </c>
      <c r="AH14" s="91">
        <f>+Christchurch!AH29</f>
        <v>9361458</v>
      </c>
      <c r="AI14" s="91">
        <f>+Christchurch!AI29</f>
        <v>40064874</v>
      </c>
      <c r="AJ14" s="71">
        <f t="shared" si="3"/>
        <v>0</v>
      </c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s="10" customFormat="1" ht="18" customHeight="1">
      <c r="A15" s="6">
        <f t="shared" si="5"/>
        <v>10</v>
      </c>
      <c r="B15" s="55"/>
      <c r="C15" s="85" t="s">
        <v>348</v>
      </c>
      <c r="D15"/>
      <c r="E15" s="20">
        <f>+Ashburton!E10</f>
        <v>256463</v>
      </c>
      <c r="F15" s="20">
        <f>+Ashburton!F10</f>
        <v>582</v>
      </c>
      <c r="G15" s="20">
        <f>+Ashburton!G10</f>
        <v>60</v>
      </c>
      <c r="H15" s="20">
        <f>+Ashburton!H10</f>
        <v>0</v>
      </c>
      <c r="I15" s="20">
        <f>+Ashburton!I10</f>
        <v>67000</v>
      </c>
      <c r="J15" s="20">
        <f>+Ashburton!J10</f>
        <v>25</v>
      </c>
      <c r="K15" s="20">
        <f>+Ashburton!K10</f>
        <v>25772</v>
      </c>
      <c r="L15" s="20">
        <f>+Ashburton!L10</f>
        <v>33797</v>
      </c>
      <c r="M15" s="20">
        <f>+Ashburton!M10</f>
        <v>42818</v>
      </c>
      <c r="N15" s="20">
        <f>+Ashburton!N10</f>
        <v>8926</v>
      </c>
      <c r="O15" s="89">
        <f t="shared" si="0"/>
        <v>435443</v>
      </c>
      <c r="P15" s="76"/>
      <c r="Q15" s="20">
        <f>Ashburton!Q10</f>
        <v>236386</v>
      </c>
      <c r="R15" s="20">
        <f>Ashburton!R10</f>
        <v>6746</v>
      </c>
      <c r="S15" s="20">
        <f>Ashburton!S10</f>
        <v>57048</v>
      </c>
      <c r="T15" s="20">
        <f>Ashburton!T10</f>
        <v>80439</v>
      </c>
      <c r="U15" s="20">
        <f>Ashburton!U10</f>
        <v>19208</v>
      </c>
      <c r="V15" s="20">
        <f>Ashburton!V10</f>
        <v>43804</v>
      </c>
      <c r="W15" s="20">
        <f>Ashburton!W10</f>
        <v>7894</v>
      </c>
      <c r="X15" s="20">
        <f>Ashburton!X10</f>
        <v>0</v>
      </c>
      <c r="Y15" s="20">
        <f>Ashburton!Y10</f>
        <v>27955</v>
      </c>
      <c r="Z15" s="90">
        <f t="shared" si="1"/>
        <v>479480</v>
      </c>
      <c r="AA15" s="89">
        <f t="shared" si="2"/>
        <v>-44037</v>
      </c>
      <c r="AB15" s="76"/>
      <c r="AC15" s="20">
        <f>+Ashburton!AC10</f>
        <v>6154600</v>
      </c>
      <c r="AD15" s="20">
        <f>+Ashburton!AD10</f>
        <v>121501</v>
      </c>
      <c r="AE15" s="20">
        <f>+Ashburton!AE10</f>
        <v>875240</v>
      </c>
      <c r="AF15" s="20">
        <f>+Ashburton!AF10</f>
        <v>0</v>
      </c>
      <c r="AG15" s="91">
        <f>+Ashburton!AG10</f>
        <v>7151341</v>
      </c>
      <c r="AH15" s="91">
        <f>+Ashburton!AH10</f>
        <v>120180</v>
      </c>
      <c r="AI15" s="91">
        <f>+Ashburton!AI10</f>
        <v>7031161</v>
      </c>
      <c r="AJ15" s="71">
        <f t="shared" si="3"/>
        <v>0</v>
      </c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s="10" customFormat="1" ht="18" customHeight="1">
      <c r="A16" s="6">
        <f t="shared" si="5"/>
        <v>11</v>
      </c>
      <c r="B16" s="55"/>
      <c r="C16" s="85" t="s">
        <v>349</v>
      </c>
      <c r="D16"/>
      <c r="E16" s="20">
        <f>+'South Canterbury'!E9</f>
        <v>508994</v>
      </c>
      <c r="F16" s="20">
        <f>+'South Canterbury'!F9</f>
        <v>1927</v>
      </c>
      <c r="G16" s="20">
        <f>+'South Canterbury'!G9</f>
        <v>56416</v>
      </c>
      <c r="H16" s="20">
        <f>+'South Canterbury'!H9</f>
        <v>30000</v>
      </c>
      <c r="I16" s="20">
        <f>+'South Canterbury'!I9</f>
        <v>15000</v>
      </c>
      <c r="J16" s="20">
        <f>+'South Canterbury'!J9</f>
        <v>2500</v>
      </c>
      <c r="K16" s="20">
        <f>+'South Canterbury'!K9</f>
        <v>87775</v>
      </c>
      <c r="L16" s="20">
        <f>+'South Canterbury'!L9</f>
        <v>114127</v>
      </c>
      <c r="M16" s="20">
        <f>+'South Canterbury'!M9</f>
        <v>46843</v>
      </c>
      <c r="N16" s="20">
        <f>+'South Canterbury'!N9</f>
        <v>32231</v>
      </c>
      <c r="O16" s="89">
        <f t="shared" si="0"/>
        <v>895813</v>
      </c>
      <c r="P16" s="76"/>
      <c r="Q16" s="20">
        <f>'South Canterbury'!Q9</f>
        <v>398624</v>
      </c>
      <c r="R16" s="20">
        <f>'South Canterbury'!R9</f>
        <v>23422</v>
      </c>
      <c r="S16" s="20">
        <f>'South Canterbury'!S9</f>
        <v>158557</v>
      </c>
      <c r="T16" s="20">
        <f>'South Canterbury'!T9</f>
        <v>164287</v>
      </c>
      <c r="U16" s="20">
        <f>'South Canterbury'!U9</f>
        <v>63268</v>
      </c>
      <c r="V16" s="20">
        <f>'South Canterbury'!V9</f>
        <v>87275</v>
      </c>
      <c r="W16" s="20">
        <f>'South Canterbury'!W9</f>
        <v>19712</v>
      </c>
      <c r="X16" s="20">
        <f>'South Canterbury'!X9</f>
        <v>59840</v>
      </c>
      <c r="Y16" s="20">
        <f>'South Canterbury'!Y9</f>
        <v>33244</v>
      </c>
      <c r="Z16" s="90">
        <f t="shared" si="1"/>
        <v>1008229</v>
      </c>
      <c r="AA16" s="89">
        <f t="shared" si="2"/>
        <v>-112416</v>
      </c>
      <c r="AB16" s="76"/>
      <c r="AC16" s="20">
        <f>+'South Canterbury'!AC9</f>
        <v>12052641</v>
      </c>
      <c r="AD16" s="20">
        <f>+'South Canterbury'!AD9</f>
        <v>340257</v>
      </c>
      <c r="AE16" s="20">
        <f>+'South Canterbury'!AE9</f>
        <v>2476557</v>
      </c>
      <c r="AF16" s="20">
        <f>+'South Canterbury'!AF9</f>
        <v>384100</v>
      </c>
      <c r="AG16" s="91">
        <f>+'South Canterbury'!AG9</f>
        <v>15253555</v>
      </c>
      <c r="AH16" s="91">
        <f>+'South Canterbury'!AH9</f>
        <v>26902</v>
      </c>
      <c r="AI16" s="91">
        <f>+'South Canterbury'!AI9</f>
        <v>15226653</v>
      </c>
      <c r="AJ16" s="71">
        <f t="shared" si="3"/>
        <v>0</v>
      </c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s="10" customFormat="1" ht="18" customHeight="1">
      <c r="A17" s="6">
        <f t="shared" si="5"/>
        <v>12</v>
      </c>
      <c r="B17" s="55"/>
      <c r="C17" s="85" t="s">
        <v>350</v>
      </c>
      <c r="D17"/>
      <c r="E17" s="20">
        <f>+'Southern Presbytery'!E70</f>
        <v>5288077</v>
      </c>
      <c r="F17" s="20">
        <f>+'Southern Presbytery'!F70</f>
        <v>87439</v>
      </c>
      <c r="G17" s="20">
        <f>+'Southern Presbytery'!G70</f>
        <v>303250</v>
      </c>
      <c r="H17" s="20">
        <f>+'Southern Presbytery'!H70</f>
        <v>549962</v>
      </c>
      <c r="I17" s="20">
        <f>+'Southern Presbytery'!I70</f>
        <v>528291</v>
      </c>
      <c r="J17" s="20">
        <f>+'Southern Presbytery'!J70</f>
        <v>313949</v>
      </c>
      <c r="K17" s="20">
        <f>+'Southern Presbytery'!K70</f>
        <v>672920</v>
      </c>
      <c r="L17" s="20">
        <f>+'Southern Presbytery'!L70</f>
        <v>609308</v>
      </c>
      <c r="M17" s="20">
        <f>+'Southern Presbytery'!M70</f>
        <v>362078</v>
      </c>
      <c r="N17" s="20">
        <f>+'Southern Presbytery'!N70</f>
        <v>204963</v>
      </c>
      <c r="O17" s="89">
        <f t="shared" si="0"/>
        <v>8920237</v>
      </c>
      <c r="P17" s="76"/>
      <c r="Q17" s="20">
        <f>'Southern Presbytery'!Q70</f>
        <v>2609744</v>
      </c>
      <c r="R17" s="20">
        <f>'Southern Presbytery'!R70</f>
        <v>268085</v>
      </c>
      <c r="S17" s="20">
        <f>'Southern Presbytery'!S70</f>
        <v>1198518</v>
      </c>
      <c r="T17" s="20">
        <f>'Southern Presbytery'!T70</f>
        <v>1813931</v>
      </c>
      <c r="U17" s="20">
        <f>'Southern Presbytery'!U70</f>
        <v>816806</v>
      </c>
      <c r="V17" s="20">
        <f>'Southern Presbytery'!V70</f>
        <v>620935</v>
      </c>
      <c r="W17" s="20">
        <f>'Southern Presbytery'!W70</f>
        <v>412670</v>
      </c>
      <c r="X17" s="20">
        <f>'Southern Presbytery'!X70</f>
        <v>183512</v>
      </c>
      <c r="Y17" s="20">
        <f>'Southern Presbytery'!Y70</f>
        <v>1071240</v>
      </c>
      <c r="Z17" s="90">
        <f t="shared" si="1"/>
        <v>8995441</v>
      </c>
      <c r="AA17" s="73">
        <f t="shared" si="2"/>
        <v>-75204</v>
      </c>
      <c r="AB17" s="76"/>
      <c r="AC17" s="20">
        <f>+'Southern Presbytery'!AC70</f>
        <v>58882970</v>
      </c>
      <c r="AD17" s="20">
        <f>+'Southern Presbytery'!AD70</f>
        <v>3763919</v>
      </c>
      <c r="AE17" s="20">
        <f>+'Southern Presbytery'!AE70</f>
        <v>15770652</v>
      </c>
      <c r="AF17" s="20">
        <f>+'Southern Presbytery'!AF70</f>
        <v>121466</v>
      </c>
      <c r="AG17" s="91">
        <f>+'Southern Presbytery'!AG70</f>
        <v>78539007</v>
      </c>
      <c r="AH17" s="91">
        <f>+'Southern Presbytery'!AH70</f>
        <v>809085</v>
      </c>
      <c r="AI17" s="91">
        <f>+'Southern Presbytery'!AI70</f>
        <v>77729922</v>
      </c>
      <c r="AJ17" s="71">
        <f t="shared" si="3"/>
        <v>0</v>
      </c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36" ht="18" customHeight="1">
      <c r="A18" s="6"/>
      <c r="B18" s="6"/>
      <c r="C18" s="67" t="s">
        <v>329</v>
      </c>
      <c r="D18" s="68"/>
      <c r="E18" s="69">
        <f>SUM(E5:E17)</f>
        <v>24461614</v>
      </c>
      <c r="F18" s="69">
        <f>SUM(F5:F17)</f>
        <v>445951</v>
      </c>
      <c r="G18" s="69">
        <f>SUM(G5:G17)</f>
        <v>1373469</v>
      </c>
      <c r="H18" s="69">
        <f>SUM(H5:H17)</f>
        <v>3681602</v>
      </c>
      <c r="I18" s="69">
        <f>SUM(I5:I17)</f>
        <v>1396338</v>
      </c>
      <c r="J18" s="69">
        <f>SUM(J5:J17)</f>
        <v>1583066</v>
      </c>
      <c r="K18" s="69">
        <f>SUM(K5:K17)</f>
        <v>5056477</v>
      </c>
      <c r="L18" s="69">
        <f>SUM(L5:L17)</f>
        <v>3923322</v>
      </c>
      <c r="M18" s="69">
        <f>SUM(M5:M17)</f>
        <v>2307280</v>
      </c>
      <c r="N18" s="69">
        <f>SUM(N5:N17)</f>
        <v>841488</v>
      </c>
      <c r="O18" s="70">
        <f>SUM(O5:O17)</f>
        <v>45070607</v>
      </c>
      <c r="P18" s="29"/>
      <c r="Q18" s="69">
        <f>SUM(Q5:Q17)</f>
        <v>12883747</v>
      </c>
      <c r="R18" s="69">
        <f>SUM(R5:R17)</f>
        <v>1868902</v>
      </c>
      <c r="S18" s="69">
        <f>SUM(S5:S17)</f>
        <v>6017933</v>
      </c>
      <c r="T18" s="69">
        <f>SUM(T5:T17)</f>
        <v>8093442</v>
      </c>
      <c r="U18" s="69">
        <f>SUM(U5:U17)</f>
        <v>4541586</v>
      </c>
      <c r="V18" s="69">
        <f>SUM(V5:V17)</f>
        <v>3159129</v>
      </c>
      <c r="W18" s="69">
        <f>SUM(W5:W17)</f>
        <v>2675941</v>
      </c>
      <c r="X18" s="69">
        <f>SUM(X5:X17)</f>
        <v>927870</v>
      </c>
      <c r="Y18" s="69">
        <f>SUM(Y5:Y17)</f>
        <v>5334598</v>
      </c>
      <c r="Z18" s="92">
        <f>SUM(Z5:Z17)</f>
        <v>45503148</v>
      </c>
      <c r="AA18" s="93">
        <f t="shared" si="2"/>
        <v>-432541</v>
      </c>
      <c r="AB18" s="29"/>
      <c r="AC18" s="69">
        <f>SUM(AC5:AC17)</f>
        <v>404303479</v>
      </c>
      <c r="AD18" s="69">
        <f>SUM(AD5:AD17)</f>
        <v>20731429</v>
      </c>
      <c r="AE18" s="69">
        <f>SUM(AE5:AE17)</f>
        <v>96232167</v>
      </c>
      <c r="AF18" s="69">
        <f>SUM(AF5:AF17)</f>
        <v>1367243</v>
      </c>
      <c r="AG18" s="92">
        <f>SUM(AG5:AG17)</f>
        <v>521021899</v>
      </c>
      <c r="AH18" s="92">
        <f>SUM(AH5:AH17)</f>
        <v>24790059</v>
      </c>
      <c r="AI18" s="92">
        <f>SUM(AI5:AI17)</f>
        <v>496231840</v>
      </c>
      <c r="AJ18" s="71">
        <f t="shared" si="3"/>
        <v>0</v>
      </c>
    </row>
    <row r="19" spans="1:36" ht="18" customHeight="1">
      <c r="A19" s="6"/>
      <c r="B19" s="6"/>
      <c r="C19" s="72" t="s">
        <v>330</v>
      </c>
      <c r="D19"/>
      <c r="E19" s="69">
        <v>23762987</v>
      </c>
      <c r="F19" s="69">
        <v>398993</v>
      </c>
      <c r="G19" s="69">
        <v>1566167</v>
      </c>
      <c r="H19" s="69">
        <v>2055722</v>
      </c>
      <c r="I19" s="69">
        <v>1404917</v>
      </c>
      <c r="J19" s="69">
        <v>1156105</v>
      </c>
      <c r="K19" s="69">
        <v>4973420</v>
      </c>
      <c r="L19" s="69">
        <v>4181995</v>
      </c>
      <c r="M19" s="69">
        <v>1902836</v>
      </c>
      <c r="N19" s="69">
        <v>1452723</v>
      </c>
      <c r="O19" s="73">
        <v>42855865</v>
      </c>
      <c r="P19" s="29"/>
      <c r="Q19" s="69">
        <v>13101237</v>
      </c>
      <c r="R19" s="69">
        <v>1772992</v>
      </c>
      <c r="S19" s="69">
        <v>5180028</v>
      </c>
      <c r="T19" s="69">
        <v>7184331</v>
      </c>
      <c r="U19" s="69">
        <v>3939518</v>
      </c>
      <c r="V19" s="69">
        <v>3048693</v>
      </c>
      <c r="W19" s="69">
        <v>2933771</v>
      </c>
      <c r="X19" s="69">
        <v>147869</v>
      </c>
      <c r="Y19" s="69">
        <v>5316765</v>
      </c>
      <c r="Z19" s="94">
        <v>42625204</v>
      </c>
      <c r="AA19" s="94">
        <v>230661</v>
      </c>
      <c r="AB19" s="29"/>
      <c r="AC19" s="69">
        <v>378529883</v>
      </c>
      <c r="AD19" s="69">
        <v>20786792</v>
      </c>
      <c r="AE19" s="69">
        <v>96821321</v>
      </c>
      <c r="AF19" s="69">
        <v>1956257</v>
      </c>
      <c r="AG19" s="94">
        <v>498094253</v>
      </c>
      <c r="AH19" s="94">
        <v>18908065</v>
      </c>
      <c r="AI19" s="94">
        <v>479186188</v>
      </c>
      <c r="AJ19" s="71">
        <f t="shared" si="3"/>
        <v>0</v>
      </c>
    </row>
    <row r="20" spans="1:36" ht="18" customHeight="1">
      <c r="A20" s="6"/>
      <c r="B20" s="6"/>
      <c r="C20" s="72" t="s">
        <v>331</v>
      </c>
      <c r="D20"/>
      <c r="E20" s="74">
        <f>+E18/E19</f>
        <v>1.0293997972561277</v>
      </c>
      <c r="F20" s="74">
        <f>+F18/F19</f>
        <v>1.1176912878170795</v>
      </c>
      <c r="G20" s="74">
        <f>+G18/G19</f>
        <v>0.8769620353385048</v>
      </c>
      <c r="H20" s="74">
        <f>+H18/H19</f>
        <v>1.790904606751302</v>
      </c>
      <c r="I20" s="74">
        <f>+I18/I19</f>
        <v>0.9938935894433621</v>
      </c>
      <c r="J20" s="74">
        <f>+J18/J19</f>
        <v>1.3693098810229174</v>
      </c>
      <c r="K20" s="74">
        <f>+K18/K19</f>
        <v>1.0167001781470295</v>
      </c>
      <c r="L20" s="74">
        <f>+L18/L19</f>
        <v>0.9381460283907561</v>
      </c>
      <c r="M20" s="74">
        <f>+M18/M19</f>
        <v>1.212548007290171</v>
      </c>
      <c r="N20" s="74">
        <f>+N18/N19</f>
        <v>0.5792487624963603</v>
      </c>
      <c r="O20" s="75">
        <f>+O18/O19</f>
        <v>1.0516788542245035</v>
      </c>
      <c r="P20" s="76"/>
      <c r="Q20" s="74">
        <f>+Q18/Q19</f>
        <v>0.9833992774880723</v>
      </c>
      <c r="R20" s="74">
        <f>+R18/R19</f>
        <v>1.0540949987365988</v>
      </c>
      <c r="S20" s="74">
        <f>+S18/S19</f>
        <v>1.1617568476463833</v>
      </c>
      <c r="T20" s="74">
        <f>+T18/T19</f>
        <v>1.126540801085028</v>
      </c>
      <c r="U20" s="74">
        <f>+U18/U19</f>
        <v>1.1528278332526973</v>
      </c>
      <c r="V20" s="74">
        <f>+V18/V19</f>
        <v>1.0362240474852666</v>
      </c>
      <c r="W20" s="74">
        <f>+W18/W19</f>
        <v>0.912116521705341</v>
      </c>
      <c r="X20" s="74">
        <f>+X18/X19</f>
        <v>6.274946067126984</v>
      </c>
      <c r="Y20" s="74">
        <f>+Y18/Y19</f>
        <v>1.0033541072437846</v>
      </c>
      <c r="Z20" s="75">
        <f>+Z18/Z19</f>
        <v>1.06751742466734</v>
      </c>
      <c r="AA20" s="77">
        <f>+AA18/AA19</f>
        <v>-1.8752238133017718</v>
      </c>
      <c r="AB20" s="76"/>
      <c r="AC20" s="74">
        <f>+AC18/AC19</f>
        <v>1.0680886692372449</v>
      </c>
      <c r="AD20" s="74">
        <f>+AD18/AD19</f>
        <v>0.9973366260652438</v>
      </c>
      <c r="AE20" s="74">
        <f>+AE18/AE19</f>
        <v>0.9939150386101425</v>
      </c>
      <c r="AF20" s="74">
        <f>+AF18/AF19</f>
        <v>0.6989076588607734</v>
      </c>
      <c r="AG20" s="75">
        <f>+AG18/AG19</f>
        <v>1.04603073788125</v>
      </c>
      <c r="AH20" s="95">
        <f>+AH18/AH19</f>
        <v>1.3110838681800596</v>
      </c>
      <c r="AI20" s="75">
        <f>+AI18/AI19</f>
        <v>1.0355720853957502</v>
      </c>
      <c r="AJ20" s="71"/>
    </row>
    <row r="21" spans="1:36" ht="18" customHeight="1">
      <c r="A21" s="6"/>
      <c r="B21" s="6"/>
      <c r="C21" s="72"/>
      <c r="D21" s="68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71">
        <f>+AI21+AH21-AG21</f>
        <v>0</v>
      </c>
    </row>
    <row r="22" spans="5:35" ht="15.75" customHeight="1">
      <c r="E22" s="97">
        <f>+Northern!E86+Kaimai!E37+'Te Aka Puaho'!E17+Taranaki!E10+'Wanganui Manawatu'!E18+'Gisborne &amp; Hawkes Bay'!E14+'Wairarapa UDC'!E6+Wellington!E25+Nelsonmar!E12+Christchurch!E29+Ashburton!E10+'South Canterbury'!E9+'Southern Presbytery'!E70-E18</f>
        <v>0</v>
      </c>
      <c r="F22" s="97">
        <f>+Northern!F86+Kaimai!F37+'Te Aka Puaho'!F17+Taranaki!F10+'Wanganui Manawatu'!F18+'Gisborne &amp; Hawkes Bay'!F14+'Wairarapa UDC'!F6+Wellington!F25+Nelsonmar!F12+Christchurch!F29+Ashburton!F10+'South Canterbury'!F9+'Southern Presbytery'!F70-F18</f>
        <v>0</v>
      </c>
      <c r="G22" s="97">
        <f>+Northern!G86+Kaimai!G37+'Te Aka Puaho'!G17+Taranaki!G10+'Wanganui Manawatu'!G18+'Gisborne &amp; Hawkes Bay'!G14+'Wairarapa UDC'!G6+Wellington!G25+Nelsonmar!G12+Christchurch!G29+Ashburton!G10+'South Canterbury'!G9+'Southern Presbytery'!G70-G18</f>
        <v>0</v>
      </c>
      <c r="H22" s="97">
        <f>+Northern!H86+Kaimai!H37+'Te Aka Puaho'!H17+Taranaki!H10+'Wanganui Manawatu'!H18+'Gisborne &amp; Hawkes Bay'!H14+'Wairarapa UDC'!H6+Wellington!H25+Nelsonmar!H12+Christchurch!H29+Ashburton!H10+'South Canterbury'!H9+'Southern Presbytery'!H70-H18</f>
        <v>0</v>
      </c>
      <c r="I22" s="97">
        <f>+Northern!I86+Kaimai!I37+'Te Aka Puaho'!I17+Taranaki!I10+'Wanganui Manawatu'!I18+'Gisborne &amp; Hawkes Bay'!I14+'Wairarapa UDC'!I6+Wellington!I25+Nelsonmar!I12+Christchurch!I29+Ashburton!I10+'South Canterbury'!I9+'Southern Presbytery'!I70-I18</f>
        <v>0</v>
      </c>
      <c r="J22" s="97">
        <f>+Northern!J86+Kaimai!J37+'Te Aka Puaho'!J17+Taranaki!J10+'Wanganui Manawatu'!J18+'Gisborne &amp; Hawkes Bay'!J14+'Wairarapa UDC'!J6+Wellington!J25+Nelsonmar!J12+Christchurch!J29+Ashburton!J10+'South Canterbury'!J9+'Southern Presbytery'!J70-J18</f>
        <v>0</v>
      </c>
      <c r="K22" s="97">
        <f>+Northern!K86+Kaimai!K37+'Te Aka Puaho'!K17+Taranaki!K10+'Wanganui Manawatu'!K18+'Gisborne &amp; Hawkes Bay'!K14+'Wairarapa UDC'!K6+Wellington!K25+Nelsonmar!K12+Christchurch!K29+Ashburton!K10+'South Canterbury'!K9+'Southern Presbytery'!K70-K18</f>
        <v>0</v>
      </c>
      <c r="L22" s="97">
        <f>+Northern!L86+Kaimai!L37+'Te Aka Puaho'!L17+Taranaki!L10+'Wanganui Manawatu'!L18+'Gisborne &amp; Hawkes Bay'!L14+'Wairarapa UDC'!L6+Wellington!L25+Nelsonmar!L12+Christchurch!L29+Ashburton!L10+'South Canterbury'!L9+'Southern Presbytery'!L70-L18</f>
        <v>0</v>
      </c>
      <c r="M22" s="97">
        <f>+Northern!M86+Kaimai!M37+'Te Aka Puaho'!M17+Taranaki!M10+'Wanganui Manawatu'!M18+'Gisborne &amp; Hawkes Bay'!M14+'Wairarapa UDC'!M6+Wellington!M25+Nelsonmar!M12+Christchurch!M29+Ashburton!M10+'South Canterbury'!M9+'Southern Presbytery'!M70-M18</f>
        <v>0</v>
      </c>
      <c r="N22" s="97">
        <f>+Northern!N86+Kaimai!N37+'Te Aka Puaho'!N17+Taranaki!N10+'Wanganui Manawatu'!N18+'Gisborne &amp; Hawkes Bay'!N14+'Wairarapa UDC'!N6+Wellington!N25+Nelsonmar!N12+Christchurch!N29+Ashburton!N10+'South Canterbury'!N9+'Southern Presbytery'!N70-N18</f>
        <v>0</v>
      </c>
      <c r="O22" s="97">
        <f>+Northern!O86+Kaimai!O37+'Te Aka Puaho'!O17+Taranaki!O10+'Wanganui Manawatu'!O18+'Gisborne &amp; Hawkes Bay'!O14+'Wairarapa UDC'!O6+Wellington!O25+Nelsonmar!O12+Christchurch!O29+Ashburton!O10+'South Canterbury'!O9+'Southern Presbytery'!O70-O18</f>
        <v>0</v>
      </c>
      <c r="P22" s="97">
        <f>+Northern!P86+Kaimai!P37+'Te Aka Puaho'!P17+Taranaki!P10+'Wanganui Manawatu'!P18+'Gisborne &amp; Hawkes Bay'!P14+'Wairarapa UDC'!P6+Wellington!P25+Nelsonmar!P12+Christchurch!P29+Ashburton!P10+'South Canterbury'!P9+'Southern Presbytery'!P70-P18</f>
        <v>0</v>
      </c>
      <c r="Q22" s="97">
        <f>+Northern!Q86+Kaimai!Q37+'Te Aka Puaho'!Q17+Taranaki!Q10+'Wanganui Manawatu'!Q18+'Gisborne &amp; Hawkes Bay'!Q14+'Wairarapa UDC'!Q6+Wellington!Q25+Nelsonmar!Q12+Christchurch!Q29+Ashburton!Q10+'South Canterbury'!Q9+'Southern Presbytery'!Q70-Q18</f>
        <v>0</v>
      </c>
      <c r="R22" s="97">
        <f>+Northern!R86+Kaimai!R37+'Te Aka Puaho'!R17+Taranaki!R10+'Wanganui Manawatu'!R18+'Gisborne &amp; Hawkes Bay'!R14+'Wairarapa UDC'!R6+Wellington!R25+Nelsonmar!R12+Christchurch!R29+Ashburton!R10+'South Canterbury'!R9+'Southern Presbytery'!R70-R18</f>
        <v>0</v>
      </c>
      <c r="S22" s="97">
        <f>+Northern!S86+Kaimai!S37+'Te Aka Puaho'!S17+Taranaki!S10+'Wanganui Manawatu'!S18+'Gisborne &amp; Hawkes Bay'!S14+'Wairarapa UDC'!S6+Wellington!S25+Nelsonmar!S12+Christchurch!S29+Ashburton!S10+'South Canterbury'!S9+'Southern Presbytery'!S70-S18</f>
        <v>0</v>
      </c>
      <c r="T22" s="97">
        <f>+Northern!T86+Kaimai!T37+'Te Aka Puaho'!T17+Taranaki!T10+'Wanganui Manawatu'!T18+'Gisborne &amp; Hawkes Bay'!T14+'Wairarapa UDC'!T6+Wellington!T25+Nelsonmar!T12+Christchurch!T29+Ashburton!T10+'South Canterbury'!T9+'Southern Presbytery'!T70-T18</f>
        <v>0</v>
      </c>
      <c r="U22" s="97">
        <f>+Northern!U86+Kaimai!U37+'Te Aka Puaho'!U17+Taranaki!U10+'Wanganui Manawatu'!U18+'Gisborne &amp; Hawkes Bay'!U14+'Wairarapa UDC'!U6+Wellington!U25+Nelsonmar!U12+Christchurch!U29+Ashburton!U10+'South Canterbury'!U9+'Southern Presbytery'!U70-U18</f>
        <v>0</v>
      </c>
      <c r="V22" s="97">
        <f>+Northern!V86+Kaimai!V37+'Te Aka Puaho'!V17+Taranaki!V10+'Wanganui Manawatu'!V18+'Gisborne &amp; Hawkes Bay'!V14+'Wairarapa UDC'!V6+Wellington!V25+Nelsonmar!V12+Christchurch!V29+Ashburton!V10+'South Canterbury'!V9+'Southern Presbytery'!V70-V18</f>
        <v>0</v>
      </c>
      <c r="W22" s="97">
        <f>+Northern!W86+Kaimai!W37+'Te Aka Puaho'!W17+Taranaki!W10+'Wanganui Manawatu'!W18+'Gisborne &amp; Hawkes Bay'!W14+'Wairarapa UDC'!W6+Wellington!W25+Nelsonmar!W12+Christchurch!W29+Ashburton!W10+'South Canterbury'!W9+'Southern Presbytery'!W70-W18</f>
        <v>0</v>
      </c>
      <c r="X22" s="97">
        <f>+Northern!X86+Kaimai!X37+'Te Aka Puaho'!X17+Taranaki!X10+'Wanganui Manawatu'!X18+'Gisborne &amp; Hawkes Bay'!X14+'Wairarapa UDC'!X6+Wellington!X25+Nelsonmar!X12+Christchurch!X29+Ashburton!X10+'South Canterbury'!X9+'Southern Presbytery'!X70-X18</f>
        <v>0</v>
      </c>
      <c r="Y22" s="97">
        <f>+Northern!Y86+Kaimai!Y37+'Te Aka Puaho'!Y17+Taranaki!Y10+'Wanganui Manawatu'!Y18+'Gisborne &amp; Hawkes Bay'!Y14+'Wairarapa UDC'!Y6+Wellington!Y25+Nelsonmar!Y12+Christchurch!Y29+Ashburton!Y10+'South Canterbury'!Y9+'Southern Presbytery'!Y70-Y18</f>
        <v>0</v>
      </c>
      <c r="Z22" s="97">
        <f>+Northern!Z86+Kaimai!Z37+'Te Aka Puaho'!Z17+Taranaki!Z10+'Wanganui Manawatu'!Z18+'Gisborne &amp; Hawkes Bay'!Z14+'Wairarapa UDC'!Z6+Wellington!Z25+Nelsonmar!Z12+Christchurch!Z29+Ashburton!Z10+'South Canterbury'!Z9+'Southern Presbytery'!Z70-Z18</f>
        <v>0</v>
      </c>
      <c r="AA22" s="97">
        <f>+Northern!AA86+Kaimai!AA37+'Te Aka Puaho'!AA17+Taranaki!AA10+'Wanganui Manawatu'!AA18+'Gisborne &amp; Hawkes Bay'!AA14+'Wairarapa UDC'!AA6+Wellington!AA25+Nelsonmar!AA12+Christchurch!AA29+Ashburton!AA10+'South Canterbury'!AA9+'Southern Presbytery'!AA70-AA18</f>
        <v>0</v>
      </c>
      <c r="AB22" s="97">
        <f>+Northern!AB86+Kaimai!AB37+'Te Aka Puaho'!AB17+Taranaki!AB10+'Wanganui Manawatu'!AB18+'Gisborne &amp; Hawkes Bay'!AB14+'Wairarapa UDC'!AB6+Wellington!AB25+Nelsonmar!AB12+Christchurch!AB29+Ashburton!AB10+'South Canterbury'!AB9+'Southern Presbytery'!AB70-AB18</f>
        <v>0</v>
      </c>
      <c r="AC22" s="97">
        <f>+Northern!AC86+Kaimai!AC37+'Te Aka Puaho'!AC17+Taranaki!AC10+'Wanganui Manawatu'!AC18+'Gisborne &amp; Hawkes Bay'!AC14+'Wairarapa UDC'!AC6+Wellington!AC25+Nelsonmar!AC12+Christchurch!AC29+Ashburton!AC10+'South Canterbury'!AC9+'Southern Presbytery'!AC70-AC18</f>
        <v>0</v>
      </c>
      <c r="AD22" s="97">
        <f>+Northern!AD86+Kaimai!AD37+'Te Aka Puaho'!AD17+Taranaki!AD10+'Wanganui Manawatu'!AD18+'Gisborne &amp; Hawkes Bay'!AD14+'Wairarapa UDC'!AD6+Wellington!AD25+Nelsonmar!AD12+Christchurch!AD29+Ashburton!AD10+'South Canterbury'!AD9+'Southern Presbytery'!AD70-AD18</f>
        <v>0</v>
      </c>
      <c r="AE22" s="97">
        <f>+Northern!AE86+Kaimai!AE37+'Te Aka Puaho'!AE17+Taranaki!AE10+'Wanganui Manawatu'!AE18+'Gisborne &amp; Hawkes Bay'!AE14+'Wairarapa UDC'!AE6+Wellington!AE25+Nelsonmar!AE12+Christchurch!AE29+Ashburton!AE10+'South Canterbury'!AE9+'Southern Presbytery'!AE70-AE18</f>
        <v>0</v>
      </c>
      <c r="AF22" s="97">
        <f>+Northern!AF86+Kaimai!AF37+'Te Aka Puaho'!AF17+Taranaki!AF10+'Wanganui Manawatu'!AF18+'Gisborne &amp; Hawkes Bay'!AF14+'Wairarapa UDC'!AF6+Wellington!AF25+Nelsonmar!AF12+Christchurch!AF29+Ashburton!AF10+'South Canterbury'!AF9+'Southern Presbytery'!AF70-AF18</f>
        <v>0</v>
      </c>
      <c r="AG22" s="97">
        <f>+Northern!AG86+Kaimai!AG37+'Te Aka Puaho'!AG17+Taranaki!AG10+'Wanganui Manawatu'!AG18+'Gisborne &amp; Hawkes Bay'!AG14+'Wairarapa UDC'!AG6+Wellington!AG25+Nelsonmar!AG12+Christchurch!AG29+Ashburton!AG10+'South Canterbury'!AG9+'Southern Presbytery'!AG70-AG18</f>
        <v>0</v>
      </c>
      <c r="AH22" s="97">
        <f>+Northern!AH86+Kaimai!AH37+'Te Aka Puaho'!AH17+Taranaki!AH10+'Wanganui Manawatu'!AH18+'Gisborne &amp; Hawkes Bay'!AH14+'Wairarapa UDC'!AH6+Wellington!AH25+Nelsonmar!AH12+Christchurch!AH29+Ashburton!AH10+'South Canterbury'!AH9+'Southern Presbytery'!AH70-AH18</f>
        <v>0</v>
      </c>
      <c r="AI22" s="97">
        <f>+Northern!AI86+Kaimai!AI37+'Te Aka Puaho'!AI17+Taranaki!AI10+'Wanganui Manawatu'!AI18+'Gisborne &amp; Hawkes Bay'!AI14+'Wairarapa UDC'!AI6+Wellington!AI25+Nelsonmar!AI12+Christchurch!AI29+Ashburton!AI10+'South Canterbury'!AI9+'Southern Presbytery'!AI70-AI18</f>
        <v>0</v>
      </c>
    </row>
  </sheetData>
  <sheetProtection selectLockedCells="1" selectUnlockedCells="1"/>
  <mergeCells count="7">
    <mergeCell ref="A1:C1"/>
    <mergeCell ref="D1:Z1"/>
    <mergeCell ref="A2:C2"/>
    <mergeCell ref="E3:O3"/>
    <mergeCell ref="Q3:Z3"/>
    <mergeCell ref="AC3:AI3"/>
    <mergeCell ref="A4:C4"/>
  </mergeCells>
  <printOptions/>
  <pageMargins left="0.75" right="0.75" top="0.5201388888888889" bottom="0.5201388888888889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13"/>
  <sheetViews>
    <sheetView workbookViewId="0" topLeftCell="A1">
      <selection activeCell="A1" sqref="A1"/>
    </sheetView>
  </sheetViews>
  <sheetFormatPr defaultColWidth="9.140625" defaultRowHeight="12.75"/>
  <cols>
    <col min="1" max="1" width="5.140625" style="98" customWidth="1"/>
    <col min="2" max="2" width="40.140625" style="0" customWidth="1"/>
    <col min="3" max="3" width="12.421875" style="0" customWidth="1"/>
    <col min="4" max="4" width="10.7109375" style="0" customWidth="1"/>
    <col min="5" max="5" width="10.28125" style="0" customWidth="1"/>
    <col min="6" max="6" width="9.57421875" style="0" customWidth="1"/>
    <col min="7" max="7" width="11.7109375" style="0" customWidth="1"/>
    <col min="8" max="8" width="12.8515625" style="0" customWidth="1"/>
    <col min="9" max="10" width="11.8515625" style="0" customWidth="1"/>
    <col min="11" max="11" width="10.7109375" style="0" customWidth="1"/>
    <col min="12" max="12" width="10.28125" style="0" customWidth="1"/>
    <col min="13" max="13" width="11.8515625" style="0" customWidth="1"/>
    <col min="14" max="14" width="14.00390625" style="0" customWidth="1"/>
    <col min="15" max="15" width="4.421875" style="99" customWidth="1"/>
    <col min="16" max="16" width="10.7109375" style="0" customWidth="1"/>
    <col min="17" max="17" width="10.28125" style="0" customWidth="1"/>
    <col min="18" max="24" width="11.28125" style="0" customWidth="1"/>
    <col min="25" max="25" width="11.28125" style="79" customWidth="1"/>
    <col min="26" max="26" width="9.421875" style="0" customWidth="1"/>
    <col min="27" max="27" width="4.00390625" style="100" customWidth="1"/>
    <col min="28" max="28" width="11.00390625" style="0" customWidth="1"/>
    <col min="29" max="31" width="10.00390625" style="0" customWidth="1"/>
    <col min="32" max="32" width="12.7109375" style="0" customWidth="1"/>
    <col min="33" max="33" width="10.00390625" style="0" customWidth="1"/>
    <col min="34" max="34" width="13.28125" style="0" customWidth="1"/>
    <col min="35" max="16384" width="8.7109375" style="0" customWidth="1"/>
  </cols>
  <sheetData>
    <row r="1" spans="1:27" ht="12.75">
      <c r="A1"/>
      <c r="O1"/>
      <c r="Y1"/>
      <c r="AA1"/>
    </row>
    <row r="2" spans="1:27" s="5" customFormat="1" ht="19.5" customHeight="1">
      <c r="A2" s="101" t="s">
        <v>335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03"/>
      <c r="Q2" s="103"/>
      <c r="R2" s="103"/>
      <c r="S2" s="103"/>
      <c r="T2" s="103"/>
      <c r="U2" s="103"/>
      <c r="V2" s="103"/>
      <c r="W2" s="103"/>
      <c r="X2" s="103"/>
      <c r="Y2" s="103"/>
      <c r="AA2" s="105"/>
    </row>
    <row r="3" spans="1:33" ht="19.5" customHeight="1">
      <c r="A3" s="101" t="s">
        <v>351</v>
      </c>
      <c r="B3" s="101"/>
      <c r="C3" s="106"/>
      <c r="D3" s="106"/>
      <c r="E3" s="106"/>
      <c r="F3" s="4"/>
      <c r="G3" s="4"/>
      <c r="H3" s="4"/>
      <c r="I3" s="4"/>
      <c r="J3" s="4"/>
      <c r="K3" s="4"/>
      <c r="L3" s="4"/>
      <c r="M3" s="4"/>
      <c r="N3" s="4"/>
      <c r="O3" s="107"/>
      <c r="P3" s="4"/>
      <c r="Q3" s="4"/>
      <c r="R3" s="4"/>
      <c r="S3" s="4"/>
      <c r="T3" s="4"/>
      <c r="U3" s="4"/>
      <c r="V3" s="4"/>
      <c r="W3" s="4"/>
      <c r="X3" s="4"/>
      <c r="Y3" s="4"/>
      <c r="AA3" s="105"/>
      <c r="AB3" s="5"/>
      <c r="AC3" s="5"/>
      <c r="AD3" s="5"/>
      <c r="AE3" s="5"/>
      <c r="AG3" s="5"/>
    </row>
    <row r="4" spans="1:104" s="12" customFormat="1" ht="20.25" customHeight="1">
      <c r="A4" s="108"/>
      <c r="B4" s="108"/>
      <c r="C4" s="108"/>
      <c r="D4" s="109" t="s">
        <v>5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111" t="s">
        <v>6</v>
      </c>
      <c r="Q4" s="111"/>
      <c r="R4" s="111"/>
      <c r="S4" s="111"/>
      <c r="T4" s="111"/>
      <c r="U4" s="111"/>
      <c r="V4" s="111"/>
      <c r="W4" s="111"/>
      <c r="X4" s="111"/>
      <c r="Y4" s="111"/>
      <c r="Z4" s="112"/>
      <c r="AA4" s="113"/>
      <c r="AB4" s="114" t="s">
        <v>7</v>
      </c>
      <c r="AC4" s="114"/>
      <c r="AD4" s="114"/>
      <c r="AE4" s="114"/>
      <c r="AF4" s="114"/>
      <c r="AG4" s="114"/>
      <c r="AH4" s="114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</row>
    <row r="5" spans="1:104" ht="108.75" customHeight="1">
      <c r="A5" s="108"/>
      <c r="B5" s="108"/>
      <c r="C5" s="108" t="s">
        <v>352</v>
      </c>
      <c r="D5" s="13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4" t="s">
        <v>15</v>
      </c>
      <c r="L5" s="14" t="s">
        <v>16</v>
      </c>
      <c r="M5" s="15" t="s">
        <v>17</v>
      </c>
      <c r="N5" s="115" t="s">
        <v>18</v>
      </c>
      <c r="O5" s="116"/>
      <c r="P5" s="18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6" t="s">
        <v>28</v>
      </c>
      <c r="Z5" s="115" t="s">
        <v>29</v>
      </c>
      <c r="AA5" s="113"/>
      <c r="AB5" s="84" t="s">
        <v>30</v>
      </c>
      <c r="AC5" s="9" t="s">
        <v>31</v>
      </c>
      <c r="AD5" s="9" t="s">
        <v>32</v>
      </c>
      <c r="AE5" s="9" t="s">
        <v>33</v>
      </c>
      <c r="AF5" s="9" t="s">
        <v>34</v>
      </c>
      <c r="AG5" s="9" t="s">
        <v>35</v>
      </c>
      <c r="AH5" s="9" t="s">
        <v>36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</row>
    <row r="6" spans="1:34" ht="17.25" customHeight="1">
      <c r="A6" s="117">
        <v>1</v>
      </c>
      <c r="B6" s="118">
        <f>+'[1]2012 Finance'!$A4</f>
        <v>0</v>
      </c>
      <c r="C6" s="118" t="s">
        <v>353</v>
      </c>
      <c r="D6" s="119">
        <f>+'[1]2012 Finance'!AA4</f>
        <v>9227</v>
      </c>
      <c r="E6" s="119">
        <f>+'[1]2012 Finance'!AB4</f>
        <v>0</v>
      </c>
      <c r="F6" s="119">
        <f>+'[1]2012 Finance'!AC4</f>
        <v>0</v>
      </c>
      <c r="G6" s="119"/>
      <c r="H6" s="119">
        <f>+'[1]2012 Finance'!W4+'[1]2012 Finance'!X4</f>
        <v>0</v>
      </c>
      <c r="I6" s="119">
        <f>+'[1]2012 Finance'!AE4</f>
        <v>0</v>
      </c>
      <c r="J6" s="119">
        <f>+'[1]2012 Finance'!AH4</f>
        <v>8557</v>
      </c>
      <c r="K6" s="119">
        <f>+'[1]2012 Finance'!AF4+'[1]2012 Finance'!AG4</f>
        <v>1354</v>
      </c>
      <c r="L6" s="119">
        <f>+'[1]2012 Finance'!Y4+'[1]2012 Finance'!Z4</f>
        <v>0</v>
      </c>
      <c r="M6" s="119">
        <f>+'[1]2012 Finance'!AI4</f>
        <v>0</v>
      </c>
      <c r="N6" s="120">
        <f aca="true" t="shared" si="0" ref="N6:N112">SUM(D6:M6)</f>
        <v>19138</v>
      </c>
      <c r="O6" s="121"/>
      <c r="P6" s="122">
        <f>+'[1]2012 Finance'!AN4+'[1]2012 Finance'!AO4+'[1]2012 Finance'!AQ4</f>
        <v>0</v>
      </c>
      <c r="Q6" s="119">
        <f>+'[1]2012 Finance'!AP4</f>
        <v>0</v>
      </c>
      <c r="R6" s="119">
        <f>+'[1]2012 Finance'!AS4+'[1]2012 Finance'!AT4+'[1]2012 Finance'!AU4</f>
        <v>1730</v>
      </c>
      <c r="S6" s="119">
        <f>+'[1]2012 Finance'!BB4</f>
        <v>20097</v>
      </c>
      <c r="T6" s="119">
        <f>+SUM('[1]2012 Finance'!AX4:BA4)</f>
        <v>92</v>
      </c>
      <c r="U6" s="119">
        <f>SUM('[1]2012 Finance'!BC4:BJ4)</f>
        <v>427</v>
      </c>
      <c r="V6" s="119">
        <f>+'[1]2012 Finance'!AL4+'[1]2012 Finance'!AM4</f>
        <v>3110</v>
      </c>
      <c r="W6" s="119"/>
      <c r="X6" s="119">
        <f>+'[1]2012 Finance'!BL4</f>
        <v>1097</v>
      </c>
      <c r="Y6" s="123">
        <f aca="true" t="shared" si="1" ref="Y6:Y111">SUM(P6:X6)</f>
        <v>26553</v>
      </c>
      <c r="Z6" s="120">
        <f aca="true" t="shared" si="2" ref="Z6:Z113">+N6-Y6</f>
        <v>-7415</v>
      </c>
      <c r="AA6" s="124"/>
      <c r="AB6" s="122">
        <f>+'[1]2012 Finance'!H4+'[1]2012 Finance'!I4</f>
        <v>450000</v>
      </c>
      <c r="AC6" s="119">
        <f>+'[1]2012 Finance'!J4+'[1]2012 Finance'!K4</f>
        <v>253</v>
      </c>
      <c r="AD6" s="119">
        <f>+'[1]2012 Finance'!L4+'[1]2012 Finance'!D4</f>
        <v>3883</v>
      </c>
      <c r="AE6" s="119">
        <f>+'[1]2012 Finance'!E4+'[1]2012 Finance'!F4</f>
        <v>30744</v>
      </c>
      <c r="AF6" s="125">
        <f aca="true" t="shared" si="3" ref="AF6:AF110">SUM(AB6:AE6)</f>
        <v>484880</v>
      </c>
      <c r="AG6" s="119">
        <f>+'[1]2012 Finance'!O4+'[1]2012 Finance'!P4</f>
        <v>127</v>
      </c>
      <c r="AH6" s="22">
        <f aca="true" t="shared" si="4" ref="AH6:AH110">+AF6-AG6</f>
        <v>484753</v>
      </c>
    </row>
    <row r="7" spans="1:34" ht="17.25" customHeight="1">
      <c r="A7" s="117">
        <f aca="true" t="shared" si="5" ref="A7:A110">+A6+1</f>
        <v>2</v>
      </c>
      <c r="B7" s="118">
        <f>+'[1]2012 Finance'!$A5</f>
        <v>0</v>
      </c>
      <c r="C7" s="118" t="s">
        <v>353</v>
      </c>
      <c r="D7" s="119">
        <f>+'[1]2012 Finance'!AA5</f>
        <v>38206</v>
      </c>
      <c r="E7" s="119">
        <f>+'[1]2012 Finance'!AB5</f>
        <v>4034</v>
      </c>
      <c r="F7" s="119">
        <f>+'[1]2012 Finance'!AC5</f>
        <v>0</v>
      </c>
      <c r="G7" s="119"/>
      <c r="H7" s="119">
        <f>+'[1]2012 Finance'!W5+'[1]2012 Finance'!X5</f>
        <v>0</v>
      </c>
      <c r="I7" s="119">
        <f>+'[1]2012 Finance'!AE5</f>
        <v>0</v>
      </c>
      <c r="J7" s="119">
        <f>+'[1]2012 Finance'!AH5</f>
        <v>1027</v>
      </c>
      <c r="K7" s="119">
        <f>+'[1]2012 Finance'!AF5+'[1]2012 Finance'!AG5</f>
        <v>209672</v>
      </c>
      <c r="L7" s="119">
        <f>+'[1]2012 Finance'!Y5+'[1]2012 Finance'!Z5</f>
        <v>0</v>
      </c>
      <c r="M7" s="119">
        <f>+'[1]2012 Finance'!AI5</f>
        <v>10538</v>
      </c>
      <c r="N7" s="120">
        <f t="shared" si="0"/>
        <v>263477</v>
      </c>
      <c r="O7" s="121"/>
      <c r="P7" s="122">
        <f>+'[1]2012 Finance'!AN5+'[1]2012 Finance'!AO5+'[1]2012 Finance'!AQ5</f>
        <v>70601</v>
      </c>
      <c r="Q7" s="119">
        <f>+'[1]2012 Finance'!AP5</f>
        <v>0</v>
      </c>
      <c r="R7" s="119">
        <f>+'[1]2012 Finance'!AS5+'[1]2012 Finance'!AT5+'[1]2012 Finance'!AU5</f>
        <v>0</v>
      </c>
      <c r="S7" s="119">
        <f>+'[1]2012 Finance'!BB5</f>
        <v>16795</v>
      </c>
      <c r="T7" s="119">
        <f>+SUM('[1]2012 Finance'!AX5:BA5)</f>
        <v>533</v>
      </c>
      <c r="U7" s="119">
        <f>SUM('[1]2012 Finance'!BC5:BJ5)</f>
        <v>5600</v>
      </c>
      <c r="V7" s="119">
        <f>+'[1]2012 Finance'!AL5+'[1]2012 Finance'!AM5</f>
        <v>0</v>
      </c>
      <c r="W7" s="119"/>
      <c r="X7" s="119">
        <f>+'[1]2012 Finance'!BL5</f>
        <v>15443</v>
      </c>
      <c r="Y7" s="123">
        <f t="shared" si="1"/>
        <v>108972</v>
      </c>
      <c r="Z7" s="120">
        <f t="shared" si="2"/>
        <v>154505</v>
      </c>
      <c r="AA7" s="124"/>
      <c r="AB7" s="122">
        <f>+'[1]2012 Finance'!H5+'[1]2012 Finance'!I5</f>
        <v>1480000</v>
      </c>
      <c r="AC7" s="119">
        <f>+'[1]2012 Finance'!J5+'[1]2012 Finance'!K5</f>
        <v>2791</v>
      </c>
      <c r="AD7" s="119">
        <f>+'[1]2012 Finance'!L5+'[1]2012 Finance'!D5</f>
        <v>4288385</v>
      </c>
      <c r="AE7" s="119">
        <f>+'[1]2012 Finance'!E5+'[1]2012 Finance'!F5</f>
        <v>0</v>
      </c>
      <c r="AF7" s="125">
        <f t="shared" si="3"/>
        <v>5771176</v>
      </c>
      <c r="AG7" s="119">
        <f>+'[1]2012 Finance'!O5+'[1]2012 Finance'!P5</f>
        <v>30974</v>
      </c>
      <c r="AH7" s="22">
        <f t="shared" si="4"/>
        <v>5740202</v>
      </c>
    </row>
    <row r="8" spans="1:41" ht="17.25" customHeight="1">
      <c r="A8" s="117">
        <f t="shared" si="5"/>
        <v>3</v>
      </c>
      <c r="B8" s="118">
        <f>+'[1]2012 Finance'!$A6</f>
        <v>0</v>
      </c>
      <c r="C8" s="118" t="s">
        <v>353</v>
      </c>
      <c r="D8" s="119">
        <f>+'[1]2012 Finance'!AA6</f>
        <v>31899</v>
      </c>
      <c r="E8" s="119">
        <f>+'[1]2012 Finance'!AB6</f>
        <v>0</v>
      </c>
      <c r="F8" s="119">
        <f>+'[1]2012 Finance'!AC6</f>
        <v>0</v>
      </c>
      <c r="G8" s="119"/>
      <c r="H8" s="119">
        <f>+'[1]2012 Finance'!W6+'[1]2012 Finance'!X6</f>
        <v>0</v>
      </c>
      <c r="I8" s="119">
        <f>+'[1]2012 Finance'!AE6</f>
        <v>1000</v>
      </c>
      <c r="J8" s="119">
        <f>+'[1]2012 Finance'!AH6</f>
        <v>20330</v>
      </c>
      <c r="K8" s="119">
        <f>+'[1]2012 Finance'!AF6+'[1]2012 Finance'!AG6</f>
        <v>1176</v>
      </c>
      <c r="L8" s="119">
        <f>+'[1]2012 Finance'!Y6+'[1]2012 Finance'!Z6</f>
        <v>0</v>
      </c>
      <c r="M8" s="119">
        <f>+'[1]2012 Finance'!AI6</f>
        <v>63261</v>
      </c>
      <c r="N8" s="120">
        <f t="shared" si="0"/>
        <v>117666</v>
      </c>
      <c r="O8" s="121"/>
      <c r="P8" s="122">
        <f>+'[1]2012 Finance'!AN6+'[1]2012 Finance'!AO6+'[1]2012 Finance'!AQ6</f>
        <v>31638</v>
      </c>
      <c r="Q8" s="119">
        <f>+'[1]2012 Finance'!AP6</f>
        <v>0</v>
      </c>
      <c r="R8" s="119">
        <f>+'[1]2012 Finance'!AS6+'[1]2012 Finance'!AT6+'[1]2012 Finance'!AU6</f>
        <v>143</v>
      </c>
      <c r="S8" s="119">
        <f>+'[1]2012 Finance'!BB6</f>
        <v>34956</v>
      </c>
      <c r="T8" s="119">
        <f>+SUM('[1]2012 Finance'!AX6:BA6)</f>
        <v>0</v>
      </c>
      <c r="U8" s="119">
        <f>SUM('[1]2012 Finance'!BC6:BJ6)</f>
        <v>2034</v>
      </c>
      <c r="V8" s="119">
        <f>+'[1]2012 Finance'!AL6+'[1]2012 Finance'!AM6</f>
        <v>1460</v>
      </c>
      <c r="W8" s="119"/>
      <c r="X8" s="119">
        <f>+'[1]2012 Finance'!BL6</f>
        <v>25095</v>
      </c>
      <c r="Y8" s="123">
        <f t="shared" si="1"/>
        <v>95326</v>
      </c>
      <c r="Z8" s="120">
        <f t="shared" si="2"/>
        <v>22340</v>
      </c>
      <c r="AA8" s="124"/>
      <c r="AB8" s="122">
        <f>+'[1]2012 Finance'!H6+'[1]2012 Finance'!I6</f>
        <v>884000</v>
      </c>
      <c r="AC8" s="119">
        <f>+'[1]2012 Finance'!J6+'[1]2012 Finance'!K6</f>
        <v>1000</v>
      </c>
      <c r="AD8" s="119">
        <f>+'[1]2012 Finance'!L6+'[1]2012 Finance'!D6</f>
        <v>57031</v>
      </c>
      <c r="AE8" s="119">
        <f>+'[1]2012 Finance'!E6+'[1]2012 Finance'!F6</f>
        <v>0</v>
      </c>
      <c r="AF8" s="125">
        <f t="shared" si="3"/>
        <v>942031</v>
      </c>
      <c r="AG8" s="119">
        <f>+'[1]2012 Finance'!O6+'[1]2012 Finance'!P6</f>
        <v>10000</v>
      </c>
      <c r="AH8" s="22">
        <f t="shared" si="4"/>
        <v>932031</v>
      </c>
      <c r="AI8" s="126"/>
      <c r="AJ8" s="126"/>
      <c r="AK8" s="126"/>
      <c r="AL8" s="126"/>
      <c r="AM8" s="126"/>
      <c r="AN8" s="126"/>
      <c r="AO8" s="126"/>
    </row>
    <row r="9" spans="1:41" s="12" customFormat="1" ht="17.25" customHeight="1">
      <c r="A9" s="117">
        <f t="shared" si="5"/>
        <v>4</v>
      </c>
      <c r="B9" s="118">
        <f>+'[1]2012 Finance'!$A7</f>
        <v>0</v>
      </c>
      <c r="C9" s="118" t="s">
        <v>353</v>
      </c>
      <c r="D9" s="119">
        <f>+'[1]2012 Finance'!AA7</f>
        <v>37720</v>
      </c>
      <c r="E9" s="119">
        <f>+'[1]2012 Finance'!AB7</f>
        <v>161</v>
      </c>
      <c r="F9" s="119">
        <f>+'[1]2012 Finance'!AC7</f>
        <v>0</v>
      </c>
      <c r="G9" s="119"/>
      <c r="H9" s="119">
        <f>+'[1]2012 Finance'!W7+'[1]2012 Finance'!X7</f>
        <v>1000</v>
      </c>
      <c r="I9" s="119">
        <f>+'[1]2012 Finance'!AE7</f>
        <v>0</v>
      </c>
      <c r="J9" s="119">
        <f>+'[1]2012 Finance'!AH7</f>
        <v>4523</v>
      </c>
      <c r="K9" s="119">
        <f>+'[1]2012 Finance'!AF7+'[1]2012 Finance'!AG7</f>
        <v>12677</v>
      </c>
      <c r="L9" s="119">
        <f>+'[1]2012 Finance'!Y7+'[1]2012 Finance'!Z7</f>
        <v>28034</v>
      </c>
      <c r="M9" s="119">
        <f>+'[1]2012 Finance'!AI7</f>
        <v>2887</v>
      </c>
      <c r="N9" s="120">
        <f t="shared" si="0"/>
        <v>87002</v>
      </c>
      <c r="O9" s="121"/>
      <c r="P9" s="122">
        <f>+'[1]2012 Finance'!AN7+'[1]2012 Finance'!AO7+'[1]2012 Finance'!AQ7</f>
        <v>43907</v>
      </c>
      <c r="Q9" s="119">
        <f>+'[1]2012 Finance'!AP7</f>
        <v>0</v>
      </c>
      <c r="R9" s="119">
        <f>+'[1]2012 Finance'!AS7+'[1]2012 Finance'!AT7+'[1]2012 Finance'!AU7</f>
        <v>2207</v>
      </c>
      <c r="S9" s="119">
        <f>+'[1]2012 Finance'!BB7</f>
        <v>20482</v>
      </c>
      <c r="T9" s="119">
        <f>+SUM('[1]2012 Finance'!AX7:BA7)</f>
        <v>0</v>
      </c>
      <c r="U9" s="119">
        <f>SUM('[1]2012 Finance'!BC7:BJ7)</f>
        <v>4000</v>
      </c>
      <c r="V9" s="119">
        <f>+'[1]2012 Finance'!AL7+'[1]2012 Finance'!AM7</f>
        <v>3011</v>
      </c>
      <c r="W9" s="119"/>
      <c r="X9" s="119">
        <f>+'[1]2012 Finance'!BL7</f>
        <v>7181</v>
      </c>
      <c r="Y9" s="123">
        <f t="shared" si="1"/>
        <v>80788</v>
      </c>
      <c r="Z9" s="120">
        <f t="shared" si="2"/>
        <v>6214</v>
      </c>
      <c r="AA9" s="124"/>
      <c r="AB9" s="122">
        <f>+'[1]2012 Finance'!H7+'[1]2012 Finance'!I7</f>
        <v>1347000</v>
      </c>
      <c r="AC9" s="119">
        <f>+'[1]2012 Finance'!J7+'[1]2012 Finance'!K7</f>
        <v>22650</v>
      </c>
      <c r="AD9" s="119">
        <f>+'[1]2012 Finance'!L7+'[1]2012 Finance'!D7</f>
        <v>264069</v>
      </c>
      <c r="AE9" s="119">
        <f>+'[1]2012 Finance'!E7+'[1]2012 Finance'!F7</f>
        <v>0</v>
      </c>
      <c r="AF9" s="125">
        <f t="shared" si="3"/>
        <v>1633719</v>
      </c>
      <c r="AG9" s="119">
        <f>+'[1]2012 Finance'!O7+'[1]2012 Finance'!P7</f>
        <v>0</v>
      </c>
      <c r="AH9" s="22">
        <f t="shared" si="4"/>
        <v>1633719</v>
      </c>
      <c r="AI9" s="10"/>
      <c r="AJ9" s="10"/>
      <c r="AK9" s="10"/>
      <c r="AL9" s="10"/>
      <c r="AM9" s="10"/>
      <c r="AN9" s="10"/>
      <c r="AO9" s="10"/>
    </row>
    <row r="10" spans="1:41" s="12" customFormat="1" ht="17.25" customHeight="1">
      <c r="A10" s="117">
        <f t="shared" si="5"/>
        <v>5</v>
      </c>
      <c r="B10" s="118">
        <f>+'[1]2012 Finance'!$A8</f>
        <v>0</v>
      </c>
      <c r="C10" s="118" t="s">
        <v>353</v>
      </c>
      <c r="D10" s="119">
        <f>+'[1]2012 Finance'!AA8</f>
        <v>15599</v>
      </c>
      <c r="E10" s="119">
        <f>+'[1]2012 Finance'!AB8</f>
        <v>1753</v>
      </c>
      <c r="F10" s="119">
        <f>+'[1]2012 Finance'!AC8</f>
        <v>641</v>
      </c>
      <c r="G10" s="119"/>
      <c r="H10" s="119">
        <f>+'[1]2012 Finance'!W8+'[1]2012 Finance'!X8</f>
        <v>0</v>
      </c>
      <c r="I10" s="119">
        <f>+'[1]2012 Finance'!AE8</f>
        <v>0</v>
      </c>
      <c r="J10" s="119">
        <f>+'[1]2012 Finance'!AH8</f>
        <v>3461</v>
      </c>
      <c r="K10" s="119">
        <f>+'[1]2012 Finance'!AF8+'[1]2012 Finance'!AG8</f>
        <v>1536</v>
      </c>
      <c r="L10" s="119">
        <f>+'[1]2012 Finance'!Y8+'[1]2012 Finance'!Z8</f>
        <v>20765</v>
      </c>
      <c r="M10" s="119">
        <f>+'[1]2012 Finance'!AI8</f>
        <v>0</v>
      </c>
      <c r="N10" s="120">
        <f t="shared" si="0"/>
        <v>43755</v>
      </c>
      <c r="O10" s="121"/>
      <c r="P10" s="122">
        <f>+'[1]2012 Finance'!AN8+'[1]2012 Finance'!AO8+'[1]2012 Finance'!AQ8</f>
        <v>0</v>
      </c>
      <c r="Q10" s="119">
        <f>+'[1]2012 Finance'!AP8</f>
        <v>0</v>
      </c>
      <c r="R10" s="119">
        <f>+'[1]2012 Finance'!AS8+'[1]2012 Finance'!AT8+'[1]2012 Finance'!AU8</f>
        <v>2948</v>
      </c>
      <c r="S10" s="119">
        <f>+'[1]2012 Finance'!BB8</f>
        <v>41672</v>
      </c>
      <c r="T10" s="119">
        <f>+SUM('[1]2012 Finance'!AX8:BA8)</f>
        <v>38724</v>
      </c>
      <c r="U10" s="119">
        <f>SUM('[1]2012 Finance'!BC8:BJ8)</f>
        <v>3578</v>
      </c>
      <c r="V10" s="119">
        <f>+'[1]2012 Finance'!AL8+'[1]2012 Finance'!AM8</f>
        <v>0</v>
      </c>
      <c r="W10" s="119"/>
      <c r="X10" s="119">
        <f>+'[1]2012 Finance'!BL8</f>
        <v>5292</v>
      </c>
      <c r="Y10" s="123">
        <f t="shared" si="1"/>
        <v>92214</v>
      </c>
      <c r="Z10" s="120">
        <f t="shared" si="2"/>
        <v>-48459</v>
      </c>
      <c r="AA10" s="124"/>
      <c r="AB10" s="122">
        <f>+'[1]2012 Finance'!H8+'[1]2012 Finance'!I8</f>
        <v>1033044</v>
      </c>
      <c r="AC10" s="119">
        <f>+'[1]2012 Finance'!J8+'[1]2012 Finance'!K8</f>
        <v>59607</v>
      </c>
      <c r="AD10" s="119">
        <f>+'[1]2012 Finance'!L8+'[1]2012 Finance'!D8</f>
        <v>52737</v>
      </c>
      <c r="AE10" s="119">
        <f>+'[1]2012 Finance'!E8+'[1]2012 Finance'!F8</f>
        <v>0</v>
      </c>
      <c r="AF10" s="125">
        <f t="shared" si="3"/>
        <v>1145388</v>
      </c>
      <c r="AG10" s="119">
        <f>+'[1]2012 Finance'!O8+'[1]2012 Finance'!P8</f>
        <v>637</v>
      </c>
      <c r="AH10" s="22">
        <f t="shared" si="4"/>
        <v>1144751</v>
      </c>
      <c r="AI10" s="10"/>
      <c r="AJ10" s="10"/>
      <c r="AK10" s="10"/>
      <c r="AL10" s="10"/>
      <c r="AM10" s="10"/>
      <c r="AN10" s="10"/>
      <c r="AO10" s="10"/>
    </row>
    <row r="11" spans="1:41" s="12" customFormat="1" ht="17.25" customHeight="1">
      <c r="A11" s="117">
        <f t="shared" si="5"/>
        <v>6</v>
      </c>
      <c r="B11" s="118">
        <f>+'[1]2012 Finance'!$A9</f>
        <v>0</v>
      </c>
      <c r="C11" s="118" t="s">
        <v>353</v>
      </c>
      <c r="D11" s="119">
        <f>+'[1]2012 Finance'!AA9</f>
        <v>45572</v>
      </c>
      <c r="E11" s="119">
        <f>+'[1]2012 Finance'!AB9</f>
        <v>1935</v>
      </c>
      <c r="F11" s="119">
        <f>+'[1]2012 Finance'!AC9</f>
        <v>0</v>
      </c>
      <c r="G11" s="119"/>
      <c r="H11" s="119">
        <f>+'[1]2012 Finance'!W9+'[1]2012 Finance'!X9</f>
        <v>0</v>
      </c>
      <c r="I11" s="119">
        <f>+'[1]2012 Finance'!AE9</f>
        <v>0</v>
      </c>
      <c r="J11" s="119">
        <f>+'[1]2012 Finance'!AH9</f>
        <v>685</v>
      </c>
      <c r="K11" s="119">
        <f>+'[1]2012 Finance'!AF9+'[1]2012 Finance'!AG9</f>
        <v>5804</v>
      </c>
      <c r="L11" s="119">
        <f>+'[1]2012 Finance'!Y9+'[1]2012 Finance'!Z9</f>
        <v>0</v>
      </c>
      <c r="M11" s="119">
        <f>+'[1]2012 Finance'!AI9</f>
        <v>28850</v>
      </c>
      <c r="N11" s="120">
        <f t="shared" si="0"/>
        <v>82846</v>
      </c>
      <c r="O11" s="121"/>
      <c r="P11" s="122">
        <f>+'[1]2012 Finance'!AN9+'[1]2012 Finance'!AO9+'[1]2012 Finance'!AQ9</f>
        <v>56360</v>
      </c>
      <c r="Q11" s="119">
        <f>+'[1]2012 Finance'!AP9</f>
        <v>4334</v>
      </c>
      <c r="R11" s="119">
        <f>+'[1]2012 Finance'!AS9+'[1]2012 Finance'!AT9+'[1]2012 Finance'!AU9</f>
        <v>384</v>
      </c>
      <c r="S11" s="119">
        <f>+'[1]2012 Finance'!BB9</f>
        <v>11301</v>
      </c>
      <c r="T11" s="119">
        <f>+SUM('[1]2012 Finance'!AX9:BA9)</f>
        <v>34</v>
      </c>
      <c r="U11" s="119">
        <f>SUM('[1]2012 Finance'!BC9:BJ9)</f>
        <v>50</v>
      </c>
      <c r="V11" s="119">
        <f>+'[1]2012 Finance'!AL9+'[1]2012 Finance'!AM9</f>
        <v>1255</v>
      </c>
      <c r="W11" s="119"/>
      <c r="X11" s="119">
        <f>+'[1]2012 Finance'!BL9</f>
        <v>8185</v>
      </c>
      <c r="Y11" s="123">
        <f t="shared" si="1"/>
        <v>81903</v>
      </c>
      <c r="Z11" s="120">
        <f t="shared" si="2"/>
        <v>943</v>
      </c>
      <c r="AA11" s="124"/>
      <c r="AB11" s="122">
        <f>+'[1]2012 Finance'!H9+'[1]2012 Finance'!I9</f>
        <v>745000</v>
      </c>
      <c r="AC11" s="119">
        <f>+'[1]2012 Finance'!J9+'[1]2012 Finance'!K9</f>
        <v>3100</v>
      </c>
      <c r="AD11" s="119">
        <f>+'[1]2012 Finance'!L9+'[1]2012 Finance'!D9</f>
        <v>79364</v>
      </c>
      <c r="AE11" s="119">
        <f>+'[1]2012 Finance'!E9+'[1]2012 Finance'!F9</f>
        <v>5081</v>
      </c>
      <c r="AF11" s="125">
        <f t="shared" si="3"/>
        <v>832545</v>
      </c>
      <c r="AG11" s="119">
        <f>+'[1]2012 Finance'!O9+'[1]2012 Finance'!P9</f>
        <v>0</v>
      </c>
      <c r="AH11" s="22">
        <f t="shared" si="4"/>
        <v>832545</v>
      </c>
      <c r="AI11" s="10"/>
      <c r="AJ11" s="10"/>
      <c r="AK11" s="10"/>
      <c r="AL11" s="10"/>
      <c r="AM11" s="10"/>
      <c r="AN11" s="10"/>
      <c r="AO11" s="10"/>
    </row>
    <row r="12" spans="1:41" s="12" customFormat="1" ht="17.25" customHeight="1">
      <c r="A12" s="117">
        <f t="shared" si="5"/>
        <v>7</v>
      </c>
      <c r="B12" s="118">
        <f>+'[1]2012 Finance'!$A10</f>
        <v>0</v>
      </c>
      <c r="C12" s="118" t="s">
        <v>354</v>
      </c>
      <c r="D12" s="119">
        <f>+'[1]2012 Finance'!AA10</f>
        <v>56000</v>
      </c>
      <c r="E12" s="119">
        <f>+'[1]2012 Finance'!AB10</f>
        <v>0</v>
      </c>
      <c r="F12" s="119">
        <f>+'[1]2012 Finance'!AC10</f>
        <v>0</v>
      </c>
      <c r="G12" s="119"/>
      <c r="H12" s="119">
        <f>+'[1]2012 Finance'!W10+'[1]2012 Finance'!X10</f>
        <v>0</v>
      </c>
      <c r="I12" s="119">
        <f>+'[1]2012 Finance'!AE10</f>
        <v>0</v>
      </c>
      <c r="J12" s="119">
        <f>+'[1]2012 Finance'!AH10</f>
        <v>0</v>
      </c>
      <c r="K12" s="119">
        <f>+'[1]2012 Finance'!AF10+'[1]2012 Finance'!AG10</f>
        <v>9000</v>
      </c>
      <c r="L12" s="119">
        <f>+'[1]2012 Finance'!Y10+'[1]2012 Finance'!Z10</f>
        <v>0</v>
      </c>
      <c r="M12" s="119">
        <f>+'[1]2012 Finance'!AI10</f>
        <v>10000</v>
      </c>
      <c r="N12" s="120">
        <f t="shared" si="0"/>
        <v>75000</v>
      </c>
      <c r="O12" s="121"/>
      <c r="P12" s="122">
        <f>+'[1]2012 Finance'!AN10+'[1]2012 Finance'!AO10+'[1]2012 Finance'!AQ10</f>
        <v>52665</v>
      </c>
      <c r="Q12" s="119">
        <f>+'[1]2012 Finance'!AP10</f>
        <v>0</v>
      </c>
      <c r="R12" s="119">
        <f>+'[1]2012 Finance'!AS10+'[1]2012 Finance'!AT10+'[1]2012 Finance'!AU10</f>
        <v>0</v>
      </c>
      <c r="S12" s="119">
        <f>+'[1]2012 Finance'!BB10</f>
        <v>12574</v>
      </c>
      <c r="T12" s="119">
        <f>+SUM('[1]2012 Finance'!AX10:BA10)</f>
        <v>0</v>
      </c>
      <c r="U12" s="119">
        <f>SUM('[1]2012 Finance'!BC10:BJ10)</f>
        <v>3632</v>
      </c>
      <c r="V12" s="119">
        <f>+'[1]2012 Finance'!AL10+'[1]2012 Finance'!AM10</f>
        <v>0</v>
      </c>
      <c r="W12" s="119"/>
      <c r="X12" s="119">
        <f>+'[1]2012 Finance'!BL10</f>
        <v>8129</v>
      </c>
      <c r="Y12" s="123">
        <f t="shared" si="1"/>
        <v>77000</v>
      </c>
      <c r="Z12" s="120">
        <f t="shared" si="2"/>
        <v>-2000</v>
      </c>
      <c r="AA12" s="124"/>
      <c r="AB12" s="122">
        <f>+'[1]2012 Finance'!H10+'[1]2012 Finance'!I10</f>
        <v>577000</v>
      </c>
      <c r="AC12" s="119">
        <f>+'[1]2012 Finance'!J10+'[1]2012 Finance'!K10</f>
        <v>0</v>
      </c>
      <c r="AD12" s="119">
        <f>+'[1]2012 Finance'!L10+'[1]2012 Finance'!D10</f>
        <v>44000</v>
      </c>
      <c r="AE12" s="119">
        <f>+'[1]2012 Finance'!E10+'[1]2012 Finance'!F10</f>
        <v>0</v>
      </c>
      <c r="AF12" s="125">
        <f t="shared" si="3"/>
        <v>621000</v>
      </c>
      <c r="AG12" s="119">
        <f>+'[1]2012 Finance'!O10+'[1]2012 Finance'!P10</f>
        <v>0</v>
      </c>
      <c r="AH12" s="22">
        <f t="shared" si="4"/>
        <v>621000</v>
      </c>
      <c r="AI12" s="10"/>
      <c r="AJ12" s="10"/>
      <c r="AK12" s="10"/>
      <c r="AL12" s="10"/>
      <c r="AM12" s="10"/>
      <c r="AN12" s="10"/>
      <c r="AO12" s="10"/>
    </row>
    <row r="13" spans="1:41" s="12" customFormat="1" ht="17.25" customHeight="1">
      <c r="A13" s="117">
        <f t="shared" si="5"/>
        <v>8</v>
      </c>
      <c r="B13" s="118">
        <f>+'[1]2012 Finance'!$A11</f>
        <v>0</v>
      </c>
      <c r="C13" s="118" t="s">
        <v>355</v>
      </c>
      <c r="D13" s="119">
        <f>+'[1]2012 Finance'!AA11</f>
        <v>0</v>
      </c>
      <c r="E13" s="119">
        <f>+'[1]2012 Finance'!AB11</f>
        <v>0</v>
      </c>
      <c r="F13" s="119">
        <f>+'[1]2012 Finance'!AC11</f>
        <v>0</v>
      </c>
      <c r="G13" s="119"/>
      <c r="H13" s="119">
        <f>+'[1]2012 Finance'!W11+'[1]2012 Finance'!X11</f>
        <v>0</v>
      </c>
      <c r="I13" s="119">
        <f>+'[1]2012 Finance'!AE11</f>
        <v>0</v>
      </c>
      <c r="J13" s="119">
        <f>+'[1]2012 Finance'!AH11</f>
        <v>0</v>
      </c>
      <c r="K13" s="119">
        <f>+'[1]2012 Finance'!AF11+'[1]2012 Finance'!AG11</f>
        <v>0</v>
      </c>
      <c r="L13" s="119">
        <f>+'[1]2012 Finance'!Y11+'[1]2012 Finance'!Z11</f>
        <v>0</v>
      </c>
      <c r="M13" s="119">
        <f>+'[1]2012 Finance'!AI11</f>
        <v>0</v>
      </c>
      <c r="N13" s="120">
        <f t="shared" si="0"/>
        <v>0</v>
      </c>
      <c r="O13" s="121"/>
      <c r="P13" s="122">
        <f>+'[1]2012 Finance'!AN11+'[1]2012 Finance'!AO11+'[1]2012 Finance'!AQ11</f>
        <v>0</v>
      </c>
      <c r="Q13" s="119">
        <f>+'[1]2012 Finance'!AP11</f>
        <v>0</v>
      </c>
      <c r="R13" s="119">
        <f>+'[1]2012 Finance'!AS11+'[1]2012 Finance'!AT11+'[1]2012 Finance'!AU11</f>
        <v>0</v>
      </c>
      <c r="S13" s="119">
        <f>+'[1]2012 Finance'!BB11</f>
        <v>0</v>
      </c>
      <c r="T13" s="119">
        <f>+SUM('[1]2012 Finance'!AX11:BA11)</f>
        <v>0</v>
      </c>
      <c r="U13" s="119">
        <f>SUM('[1]2012 Finance'!BC11:BJ11)</f>
        <v>0</v>
      </c>
      <c r="V13" s="119">
        <f>+'[1]2012 Finance'!AL11+'[1]2012 Finance'!AM11</f>
        <v>0</v>
      </c>
      <c r="W13" s="119"/>
      <c r="X13" s="119">
        <f>+'[1]2012 Finance'!BL11</f>
        <v>0</v>
      </c>
      <c r="Y13" s="123">
        <f t="shared" si="1"/>
        <v>0</v>
      </c>
      <c r="Z13" s="120">
        <f t="shared" si="2"/>
        <v>0</v>
      </c>
      <c r="AA13" s="124"/>
      <c r="AB13" s="122">
        <f>+'[1]2012 Finance'!H11+'[1]2012 Finance'!I11</f>
        <v>0</v>
      </c>
      <c r="AC13" s="119">
        <f>+'[1]2012 Finance'!J11+'[1]2012 Finance'!K11</f>
        <v>0</v>
      </c>
      <c r="AD13" s="119">
        <f>+'[1]2012 Finance'!L11+'[1]2012 Finance'!D11</f>
        <v>0</v>
      </c>
      <c r="AE13" s="119">
        <f>+'[1]2012 Finance'!E11+'[1]2012 Finance'!F11</f>
        <v>0</v>
      </c>
      <c r="AF13" s="125">
        <f t="shared" si="3"/>
        <v>0</v>
      </c>
      <c r="AG13" s="119">
        <f>+'[1]2012 Finance'!O11+'[1]2012 Finance'!P11</f>
        <v>0</v>
      </c>
      <c r="AH13" s="22">
        <f t="shared" si="4"/>
        <v>0</v>
      </c>
      <c r="AI13" s="10"/>
      <c r="AJ13" s="10"/>
      <c r="AK13" s="10"/>
      <c r="AL13" s="10"/>
      <c r="AM13" s="10"/>
      <c r="AN13" s="10"/>
      <c r="AO13" s="10"/>
    </row>
    <row r="14" spans="1:41" s="12" customFormat="1" ht="17.25" customHeight="1">
      <c r="A14" s="117">
        <f t="shared" si="5"/>
        <v>9</v>
      </c>
      <c r="B14" s="118">
        <f>+'[1]2012 Finance'!$A12</f>
        <v>0</v>
      </c>
      <c r="C14" s="118" t="s">
        <v>355</v>
      </c>
      <c r="D14" s="119">
        <f>+'[1]2012 Finance'!AA12</f>
        <v>35723</v>
      </c>
      <c r="E14" s="119">
        <f>+'[1]2012 Finance'!AB12</f>
        <v>0</v>
      </c>
      <c r="F14" s="119">
        <f>+'[1]2012 Finance'!AC12</f>
        <v>5182</v>
      </c>
      <c r="G14" s="119"/>
      <c r="H14" s="119">
        <f>+'[1]2012 Finance'!W12+'[1]2012 Finance'!X12</f>
        <v>0</v>
      </c>
      <c r="I14" s="119">
        <f>+'[1]2012 Finance'!AE12</f>
        <v>0</v>
      </c>
      <c r="J14" s="119">
        <f>+'[1]2012 Finance'!AH12</f>
        <v>146886</v>
      </c>
      <c r="K14" s="119">
        <f>+'[1]2012 Finance'!AF12+'[1]2012 Finance'!AG12</f>
        <v>2179</v>
      </c>
      <c r="L14" s="119">
        <f>+'[1]2012 Finance'!Y12+'[1]2012 Finance'!Z12</f>
        <v>14625</v>
      </c>
      <c r="M14" s="119">
        <f>+'[1]2012 Finance'!AI12</f>
        <v>987</v>
      </c>
      <c r="N14" s="120">
        <f t="shared" si="0"/>
        <v>205582</v>
      </c>
      <c r="O14" s="121"/>
      <c r="P14" s="122">
        <f>+'[1]2012 Finance'!AN12+'[1]2012 Finance'!AO12+'[1]2012 Finance'!AQ12</f>
        <v>59685</v>
      </c>
      <c r="Q14" s="119">
        <f>+'[1]2012 Finance'!AP12</f>
        <v>4257</v>
      </c>
      <c r="R14" s="119">
        <f>+'[1]2012 Finance'!AS12+'[1]2012 Finance'!AT12+'[1]2012 Finance'!AU12</f>
        <v>19665</v>
      </c>
      <c r="S14" s="119">
        <f>+'[1]2012 Finance'!BB12</f>
        <v>79797</v>
      </c>
      <c r="T14" s="119">
        <f>+SUM('[1]2012 Finance'!AX12:BA12)</f>
        <v>1425</v>
      </c>
      <c r="U14" s="119">
        <f>SUM('[1]2012 Finance'!BC12:BJ12)</f>
        <v>5860</v>
      </c>
      <c r="V14" s="119">
        <f>+'[1]2012 Finance'!AL12+'[1]2012 Finance'!AM12</f>
        <v>2000</v>
      </c>
      <c r="W14" s="119"/>
      <c r="X14" s="119">
        <f>+'[1]2012 Finance'!BL12</f>
        <v>13377</v>
      </c>
      <c r="Y14" s="123">
        <f t="shared" si="1"/>
        <v>186066</v>
      </c>
      <c r="Z14" s="120">
        <f t="shared" si="2"/>
        <v>19516</v>
      </c>
      <c r="AA14" s="124"/>
      <c r="AB14" s="122">
        <f>+'[1]2012 Finance'!H12+'[1]2012 Finance'!I12</f>
        <v>6417150</v>
      </c>
      <c r="AC14" s="119">
        <f>+'[1]2012 Finance'!J12+'[1]2012 Finance'!K12</f>
        <v>5688</v>
      </c>
      <c r="AD14" s="119">
        <f>+'[1]2012 Finance'!L12+'[1]2012 Finance'!D12</f>
        <v>50069</v>
      </c>
      <c r="AE14" s="119">
        <f>+'[1]2012 Finance'!E12+'[1]2012 Finance'!F12</f>
        <v>32500</v>
      </c>
      <c r="AF14" s="125">
        <f t="shared" si="3"/>
        <v>6505407</v>
      </c>
      <c r="AG14" s="119">
        <f>+'[1]2012 Finance'!O12+'[1]2012 Finance'!P12</f>
        <v>42257</v>
      </c>
      <c r="AH14" s="22">
        <f t="shared" si="4"/>
        <v>6463150</v>
      </c>
      <c r="AI14" s="10"/>
      <c r="AJ14" s="10"/>
      <c r="AK14" s="10"/>
      <c r="AL14" s="10"/>
      <c r="AM14" s="10"/>
      <c r="AN14" s="10"/>
      <c r="AO14" s="10"/>
    </row>
    <row r="15" spans="1:41" s="12" customFormat="1" ht="17.25" customHeight="1">
      <c r="A15" s="117">
        <f t="shared" si="5"/>
        <v>10</v>
      </c>
      <c r="B15" s="118">
        <f>+'[1]2012 Finance'!$A13</f>
        <v>0</v>
      </c>
      <c r="C15" s="118" t="s">
        <v>354</v>
      </c>
      <c r="D15" s="119">
        <f>+'[1]2012 Finance'!AA13</f>
        <v>227142</v>
      </c>
      <c r="E15" s="119">
        <f>+'[1]2012 Finance'!AB13</f>
        <v>11407</v>
      </c>
      <c r="F15" s="119">
        <f>+'[1]2012 Finance'!AC13</f>
        <v>0</v>
      </c>
      <c r="G15" s="119"/>
      <c r="H15" s="119">
        <f>+'[1]2012 Finance'!W13+'[1]2012 Finance'!X13</f>
        <v>35098</v>
      </c>
      <c r="I15" s="119">
        <f>+'[1]2012 Finance'!AE13</f>
        <v>0</v>
      </c>
      <c r="J15" s="119">
        <f>+'[1]2012 Finance'!AH13</f>
        <v>63646</v>
      </c>
      <c r="K15" s="119">
        <f>+'[1]2012 Finance'!AF13+'[1]2012 Finance'!AG13</f>
        <v>75951</v>
      </c>
      <c r="L15" s="119">
        <f>+'[1]2012 Finance'!Y13+'[1]2012 Finance'!Z13</f>
        <v>0</v>
      </c>
      <c r="M15" s="119">
        <f>+'[1]2012 Finance'!AI13</f>
        <v>25946</v>
      </c>
      <c r="N15" s="120">
        <f t="shared" si="0"/>
        <v>439190</v>
      </c>
      <c r="O15" s="121"/>
      <c r="P15" s="122">
        <f>+'[1]2012 Finance'!AN13+'[1]2012 Finance'!AO13+'[1]2012 Finance'!AQ13</f>
        <v>71417</v>
      </c>
      <c r="Q15" s="119">
        <f>+'[1]2012 Finance'!AP13</f>
        <v>27647</v>
      </c>
      <c r="R15" s="119">
        <f>+'[1]2012 Finance'!AS13+'[1]2012 Finance'!AT13+'[1]2012 Finance'!AU13</f>
        <v>186257</v>
      </c>
      <c r="S15" s="119">
        <f>+'[1]2012 Finance'!BB13</f>
        <v>90825</v>
      </c>
      <c r="T15" s="119">
        <f>+SUM('[1]2012 Finance'!AX13:BA13)</f>
        <v>29329</v>
      </c>
      <c r="U15" s="119">
        <f>SUM('[1]2012 Finance'!BC13:BJ13)</f>
        <v>22473</v>
      </c>
      <c r="V15" s="119">
        <f>+'[1]2012 Finance'!AL13+'[1]2012 Finance'!AM13</f>
        <v>10952</v>
      </c>
      <c r="W15" s="119"/>
      <c r="X15" s="119">
        <f>+'[1]2012 Finance'!BL13</f>
        <v>73939</v>
      </c>
      <c r="Y15" s="123">
        <f t="shared" si="1"/>
        <v>512839</v>
      </c>
      <c r="Z15" s="120">
        <f t="shared" si="2"/>
        <v>-73649</v>
      </c>
      <c r="AA15" s="124"/>
      <c r="AB15" s="122">
        <f>+'[1]2012 Finance'!H13+'[1]2012 Finance'!I13</f>
        <v>3659042</v>
      </c>
      <c r="AC15" s="119">
        <f>+'[1]2012 Finance'!J13+'[1]2012 Finance'!K13</f>
        <v>84639</v>
      </c>
      <c r="AD15" s="119">
        <f>+'[1]2012 Finance'!L13+'[1]2012 Finance'!D13</f>
        <v>147043</v>
      </c>
      <c r="AE15" s="119">
        <f>+'[1]2012 Finance'!E13+'[1]2012 Finance'!F13</f>
        <v>1370086</v>
      </c>
      <c r="AF15" s="125">
        <f t="shared" si="3"/>
        <v>5260810</v>
      </c>
      <c r="AG15" s="119">
        <f>+'[1]2012 Finance'!O13+'[1]2012 Finance'!P13</f>
        <v>12815</v>
      </c>
      <c r="AH15" s="22">
        <f t="shared" si="4"/>
        <v>5247995</v>
      </c>
      <c r="AI15" s="10"/>
      <c r="AJ15" s="10"/>
      <c r="AK15" s="10"/>
      <c r="AL15" s="10"/>
      <c r="AM15" s="10"/>
      <c r="AN15" s="10"/>
      <c r="AO15" s="10"/>
    </row>
    <row r="16" spans="1:41" s="12" customFormat="1" ht="17.25" customHeight="1">
      <c r="A16" s="127">
        <f t="shared" si="5"/>
        <v>11</v>
      </c>
      <c r="B16" s="118">
        <f>+'[1]2012 Finance'!$A14</f>
        <v>0</v>
      </c>
      <c r="C16" s="118" t="s">
        <v>354</v>
      </c>
      <c r="D16" s="119">
        <f>+'[1]2012 Finance'!AA14</f>
        <v>48491</v>
      </c>
      <c r="E16" s="119">
        <f>+'[1]2012 Finance'!AB14</f>
        <v>0</v>
      </c>
      <c r="F16" s="119">
        <f>+'[1]2012 Finance'!AC14</f>
        <v>0</v>
      </c>
      <c r="G16" s="119"/>
      <c r="H16" s="119">
        <f>+'[1]2012 Finance'!W14+'[1]2012 Finance'!X14</f>
        <v>0</v>
      </c>
      <c r="I16" s="119">
        <f>+'[1]2012 Finance'!AE14</f>
        <v>0</v>
      </c>
      <c r="J16" s="119">
        <f>+'[1]2012 Finance'!AH14</f>
        <v>10764</v>
      </c>
      <c r="K16" s="119">
        <f>+'[1]2012 Finance'!AF14+'[1]2012 Finance'!AG14</f>
        <v>3375</v>
      </c>
      <c r="L16" s="119">
        <f>+'[1]2012 Finance'!Y14+'[1]2012 Finance'!Z14</f>
        <v>0</v>
      </c>
      <c r="M16" s="119">
        <f>+'[1]2012 Finance'!AI14</f>
        <v>3513</v>
      </c>
      <c r="N16" s="120">
        <f t="shared" si="0"/>
        <v>66143</v>
      </c>
      <c r="O16" s="121"/>
      <c r="P16" s="122">
        <f>+'[1]2012 Finance'!AN14+'[1]2012 Finance'!AO14+'[1]2012 Finance'!AQ14</f>
        <v>46888</v>
      </c>
      <c r="Q16" s="119">
        <f>+'[1]2012 Finance'!AP14</f>
        <v>0</v>
      </c>
      <c r="R16" s="119">
        <f>+'[1]2012 Finance'!AS14+'[1]2012 Finance'!AT14+'[1]2012 Finance'!AU14</f>
        <v>0</v>
      </c>
      <c r="S16" s="119">
        <f>+'[1]2012 Finance'!BB14</f>
        <v>12876</v>
      </c>
      <c r="T16" s="119">
        <f>+SUM('[1]2012 Finance'!AX14:BA14)</f>
        <v>0</v>
      </c>
      <c r="U16" s="119">
        <f>SUM('[1]2012 Finance'!BC14:BJ14)</f>
        <v>6388</v>
      </c>
      <c r="V16" s="119">
        <f>+'[1]2012 Finance'!AL14+'[1]2012 Finance'!AM14</f>
        <v>0</v>
      </c>
      <c r="W16" s="119"/>
      <c r="X16" s="119">
        <f>+'[1]2012 Finance'!BL14</f>
        <v>16667</v>
      </c>
      <c r="Y16" s="123">
        <f t="shared" si="1"/>
        <v>82819</v>
      </c>
      <c r="Z16" s="120">
        <f t="shared" si="2"/>
        <v>-16676</v>
      </c>
      <c r="AA16" s="124"/>
      <c r="AB16" s="122">
        <f>+'[1]2012 Finance'!H14+'[1]2012 Finance'!I14</f>
        <v>614094</v>
      </c>
      <c r="AC16" s="119">
        <f>+'[1]2012 Finance'!J14+'[1]2012 Finance'!K14</f>
        <v>71421</v>
      </c>
      <c r="AD16" s="119">
        <f>+'[1]2012 Finance'!L14+'[1]2012 Finance'!D14</f>
        <v>125149</v>
      </c>
      <c r="AE16" s="119">
        <f>+'[1]2012 Finance'!E14+'[1]2012 Finance'!F14</f>
        <v>2651</v>
      </c>
      <c r="AF16" s="125">
        <f t="shared" si="3"/>
        <v>813315</v>
      </c>
      <c r="AG16" s="119">
        <f>+'[1]2012 Finance'!O14+'[1]2012 Finance'!P14</f>
        <v>257</v>
      </c>
      <c r="AH16" s="22">
        <f t="shared" si="4"/>
        <v>813058</v>
      </c>
      <c r="AI16" s="10"/>
      <c r="AJ16" s="10"/>
      <c r="AK16" s="10"/>
      <c r="AL16" s="10"/>
      <c r="AM16" s="10"/>
      <c r="AN16" s="10"/>
      <c r="AO16" s="10"/>
    </row>
    <row r="17" spans="1:41" s="12" customFormat="1" ht="17.25" customHeight="1">
      <c r="A17" s="127">
        <f t="shared" si="5"/>
        <v>12</v>
      </c>
      <c r="B17" s="118">
        <f>+'[1]2012 Finance'!$A15</f>
        <v>0</v>
      </c>
      <c r="C17" s="118" t="s">
        <v>354</v>
      </c>
      <c r="D17" s="119">
        <f>+'[1]2012 Finance'!AA15</f>
        <v>44543</v>
      </c>
      <c r="E17" s="119">
        <f>+'[1]2012 Finance'!AB15</f>
        <v>0</v>
      </c>
      <c r="F17" s="119">
        <f>+'[1]2012 Finance'!AC15</f>
        <v>932</v>
      </c>
      <c r="G17" s="119"/>
      <c r="H17" s="119">
        <f>+'[1]2012 Finance'!W15+'[1]2012 Finance'!X15</f>
        <v>0</v>
      </c>
      <c r="I17" s="119">
        <f>+'[1]2012 Finance'!AE15</f>
        <v>0</v>
      </c>
      <c r="J17" s="119">
        <f>+'[1]2012 Finance'!AH15</f>
        <v>0</v>
      </c>
      <c r="K17" s="119">
        <f>+'[1]2012 Finance'!AF15+'[1]2012 Finance'!AG15</f>
        <v>22183</v>
      </c>
      <c r="L17" s="119">
        <f>+'[1]2012 Finance'!Y15+'[1]2012 Finance'!Z15</f>
        <v>0</v>
      </c>
      <c r="M17" s="119">
        <f>+'[1]2012 Finance'!AI15</f>
        <v>6734</v>
      </c>
      <c r="N17" s="120">
        <f t="shared" si="0"/>
        <v>74392</v>
      </c>
      <c r="O17" s="121"/>
      <c r="P17" s="122">
        <f>+'[1]2012 Finance'!AN15+'[1]2012 Finance'!AO15+'[1]2012 Finance'!AQ15</f>
        <v>39691</v>
      </c>
      <c r="Q17" s="119">
        <f>+'[1]2012 Finance'!AP15</f>
        <v>0</v>
      </c>
      <c r="R17" s="119">
        <f>+'[1]2012 Finance'!AS15+'[1]2012 Finance'!AT15+'[1]2012 Finance'!AU15</f>
        <v>2340</v>
      </c>
      <c r="S17" s="119">
        <f>+'[1]2012 Finance'!BB15</f>
        <v>7028</v>
      </c>
      <c r="T17" s="119">
        <f>+SUM('[1]2012 Finance'!AX15:BA15)</f>
        <v>4031</v>
      </c>
      <c r="U17" s="119">
        <f>SUM('[1]2012 Finance'!BC15:BJ15)</f>
        <v>4774</v>
      </c>
      <c r="V17" s="119">
        <f>+'[1]2012 Finance'!AL15+'[1]2012 Finance'!AM15</f>
        <v>2200</v>
      </c>
      <c r="W17" s="119"/>
      <c r="X17" s="119">
        <f>+'[1]2012 Finance'!BL15</f>
        <v>14731</v>
      </c>
      <c r="Y17" s="123">
        <f t="shared" si="1"/>
        <v>74795</v>
      </c>
      <c r="Z17" s="120">
        <f t="shared" si="2"/>
        <v>-403</v>
      </c>
      <c r="AA17" s="124"/>
      <c r="AB17" s="122">
        <f>+'[1]2012 Finance'!H15+'[1]2012 Finance'!I15</f>
        <v>0</v>
      </c>
      <c r="AC17" s="119">
        <f>+'[1]2012 Finance'!J15+'[1]2012 Finance'!K15</f>
        <v>19244</v>
      </c>
      <c r="AD17" s="119">
        <f>+'[1]2012 Finance'!L15+'[1]2012 Finance'!D15</f>
        <v>474990</v>
      </c>
      <c r="AE17" s="119">
        <f>+'[1]2012 Finance'!E15+'[1]2012 Finance'!F15</f>
        <v>1239</v>
      </c>
      <c r="AF17" s="125">
        <f t="shared" si="3"/>
        <v>495473</v>
      </c>
      <c r="AG17" s="119">
        <f>+'[1]2012 Finance'!O15+'[1]2012 Finance'!P15</f>
        <v>2011</v>
      </c>
      <c r="AH17" s="22">
        <f t="shared" si="4"/>
        <v>493462</v>
      </c>
      <c r="AI17" s="10"/>
      <c r="AJ17" s="10"/>
      <c r="AK17" s="10"/>
      <c r="AL17" s="10"/>
      <c r="AM17" s="10"/>
      <c r="AN17" s="10"/>
      <c r="AO17" s="10"/>
    </row>
    <row r="18" spans="1:41" s="12" customFormat="1" ht="17.25" customHeight="1">
      <c r="A18" s="127">
        <f t="shared" si="5"/>
        <v>13</v>
      </c>
      <c r="B18" s="118">
        <f>+'[1]2012 Finance'!$A16</f>
        <v>0</v>
      </c>
      <c r="C18" s="118" t="s">
        <v>356</v>
      </c>
      <c r="D18" s="119">
        <f>+'[1]2012 Finance'!AA16</f>
        <v>9513</v>
      </c>
      <c r="E18" s="119">
        <f>+'[1]2012 Finance'!AB16</f>
        <v>769</v>
      </c>
      <c r="F18" s="119">
        <f>+'[1]2012 Finance'!AC16</f>
        <v>972</v>
      </c>
      <c r="G18" s="119"/>
      <c r="H18" s="119">
        <f>+'[1]2012 Finance'!W16+'[1]2012 Finance'!X16</f>
        <v>0</v>
      </c>
      <c r="I18" s="119">
        <f>+'[1]2012 Finance'!AE16</f>
        <v>0</v>
      </c>
      <c r="J18" s="119">
        <f>+'[1]2012 Finance'!AH16</f>
        <v>0</v>
      </c>
      <c r="K18" s="119">
        <f>+'[1]2012 Finance'!AF16+'[1]2012 Finance'!AG16</f>
        <v>605</v>
      </c>
      <c r="L18" s="119">
        <f>+'[1]2012 Finance'!Y16+'[1]2012 Finance'!Z16</f>
        <v>0</v>
      </c>
      <c r="M18" s="119">
        <f>+'[1]2012 Finance'!AI16</f>
        <v>0</v>
      </c>
      <c r="N18" s="120">
        <f t="shared" si="0"/>
        <v>11859</v>
      </c>
      <c r="O18" s="121"/>
      <c r="P18" s="122">
        <f>+'[1]2012 Finance'!AN16+'[1]2012 Finance'!AO16+'[1]2012 Finance'!AQ16</f>
        <v>0</v>
      </c>
      <c r="Q18" s="119">
        <f>+'[1]2012 Finance'!AP16</f>
        <v>0</v>
      </c>
      <c r="R18" s="119">
        <f>+'[1]2012 Finance'!AS16+'[1]2012 Finance'!AT16+'[1]2012 Finance'!AU16</f>
        <v>404</v>
      </c>
      <c r="S18" s="119">
        <f>+'[1]2012 Finance'!BB16</f>
        <v>1306</v>
      </c>
      <c r="T18" s="119">
        <f>+SUM('[1]2012 Finance'!AX16:BA16)</f>
        <v>0</v>
      </c>
      <c r="U18" s="119">
        <f>SUM('[1]2012 Finance'!BC16:BJ16)</f>
        <v>7464</v>
      </c>
      <c r="V18" s="119">
        <f>+'[1]2012 Finance'!AL16+'[1]2012 Finance'!AM16</f>
        <v>1967</v>
      </c>
      <c r="W18" s="119"/>
      <c r="X18" s="119">
        <f>+'[1]2012 Finance'!BL16</f>
        <v>2106</v>
      </c>
      <c r="Y18" s="123">
        <f t="shared" si="1"/>
        <v>13247</v>
      </c>
      <c r="Z18" s="120">
        <f t="shared" si="2"/>
        <v>-1388</v>
      </c>
      <c r="AA18" s="124"/>
      <c r="AB18" s="122">
        <f>+'[1]2012 Finance'!H16+'[1]2012 Finance'!I16</f>
        <v>175000</v>
      </c>
      <c r="AC18" s="119">
        <f>+'[1]2012 Finance'!J16+'[1]2012 Finance'!K16</f>
        <v>0</v>
      </c>
      <c r="AD18" s="119">
        <f>+'[1]2012 Finance'!L16+'[1]2012 Finance'!D16</f>
        <v>27815</v>
      </c>
      <c r="AE18" s="119">
        <f>+'[1]2012 Finance'!E16+'[1]2012 Finance'!F16</f>
        <v>0</v>
      </c>
      <c r="AF18" s="125">
        <f t="shared" si="3"/>
        <v>202815</v>
      </c>
      <c r="AG18" s="119">
        <f>+'[1]2012 Finance'!O16+'[1]2012 Finance'!P16</f>
        <v>0</v>
      </c>
      <c r="AH18" s="22">
        <f t="shared" si="4"/>
        <v>202815</v>
      </c>
      <c r="AI18" s="10"/>
      <c r="AJ18" s="10"/>
      <c r="AK18" s="10"/>
      <c r="AL18" s="10"/>
      <c r="AM18" s="10"/>
      <c r="AN18" s="10"/>
      <c r="AO18" s="10"/>
    </row>
    <row r="19" spans="1:41" s="12" customFormat="1" ht="17.25" customHeight="1">
      <c r="A19" s="127">
        <f t="shared" si="5"/>
        <v>14</v>
      </c>
      <c r="B19" s="118">
        <f>+'[1]2012 Finance'!$A17</f>
        <v>0</v>
      </c>
      <c r="C19" s="118"/>
      <c r="D19" s="119">
        <f>+'[1]2012 Finance'!AA17</f>
        <v>197262</v>
      </c>
      <c r="E19" s="119">
        <f>+'[1]2012 Finance'!AB17</f>
        <v>594</v>
      </c>
      <c r="F19" s="119">
        <f>+'[1]2012 Finance'!AC17</f>
        <v>0</v>
      </c>
      <c r="G19" s="119"/>
      <c r="H19" s="119">
        <f>+'[1]2012 Finance'!W17+'[1]2012 Finance'!X17</f>
        <v>42026</v>
      </c>
      <c r="I19" s="119">
        <f>+'[1]2012 Finance'!AE17</f>
        <v>96808</v>
      </c>
      <c r="J19" s="119">
        <f>+'[1]2012 Finance'!AH17</f>
        <v>64813</v>
      </c>
      <c r="K19" s="119">
        <f>+'[1]2012 Finance'!AF17+'[1]2012 Finance'!AG17</f>
        <v>2352</v>
      </c>
      <c r="L19" s="119">
        <f>+'[1]2012 Finance'!Y17+'[1]2012 Finance'!Z17</f>
        <v>0</v>
      </c>
      <c r="M19" s="119">
        <f>+'[1]2012 Finance'!AI17</f>
        <v>57795</v>
      </c>
      <c r="N19" s="120">
        <f t="shared" si="0"/>
        <v>461650</v>
      </c>
      <c r="O19" s="121"/>
      <c r="P19" s="122">
        <f>+'[1]2012 Finance'!AN17+'[1]2012 Finance'!AO17+'[1]2012 Finance'!AQ17</f>
        <v>101667</v>
      </c>
      <c r="Q19" s="119">
        <f>+'[1]2012 Finance'!AP17</f>
        <v>0</v>
      </c>
      <c r="R19" s="119">
        <f>+'[1]2012 Finance'!AS17+'[1]2012 Finance'!AT17+'[1]2012 Finance'!AU17</f>
        <v>6011</v>
      </c>
      <c r="S19" s="119">
        <f>+'[1]2012 Finance'!BB17</f>
        <v>41178</v>
      </c>
      <c r="T19" s="119">
        <f>+SUM('[1]2012 Finance'!AX17:BA17)</f>
        <v>25854</v>
      </c>
      <c r="U19" s="119">
        <f>SUM('[1]2012 Finance'!BC17:BJ17)</f>
        <v>22981</v>
      </c>
      <c r="V19" s="119">
        <f>+'[1]2012 Finance'!AL17+'[1]2012 Finance'!AM17</f>
        <v>12284</v>
      </c>
      <c r="W19" s="119"/>
      <c r="X19" s="119">
        <f>+'[1]2012 Finance'!BL17</f>
        <v>161994</v>
      </c>
      <c r="Y19" s="123">
        <f t="shared" si="1"/>
        <v>371969</v>
      </c>
      <c r="Z19" s="120">
        <f t="shared" si="2"/>
        <v>89681</v>
      </c>
      <c r="AA19" s="124"/>
      <c r="AB19" s="122">
        <f>+'[1]2012 Finance'!H17+'[1]2012 Finance'!I17</f>
        <v>1281336</v>
      </c>
      <c r="AC19" s="119">
        <f>+'[1]2012 Finance'!J17+'[1]2012 Finance'!K17</f>
        <v>152776</v>
      </c>
      <c r="AD19" s="119">
        <f>+'[1]2012 Finance'!L17+'[1]2012 Finance'!D17</f>
        <v>207536</v>
      </c>
      <c r="AE19" s="119">
        <f>+'[1]2012 Finance'!E17+'[1]2012 Finance'!F17</f>
        <v>2409</v>
      </c>
      <c r="AF19" s="125">
        <f t="shared" si="3"/>
        <v>1644057</v>
      </c>
      <c r="AG19" s="119">
        <f>+'[1]2012 Finance'!O17+'[1]2012 Finance'!P17</f>
        <v>1598</v>
      </c>
      <c r="AH19" s="22">
        <f t="shared" si="4"/>
        <v>1642459</v>
      </c>
      <c r="AI19" s="10"/>
      <c r="AJ19" s="10"/>
      <c r="AK19" s="10"/>
      <c r="AL19" s="10"/>
      <c r="AM19" s="10"/>
      <c r="AN19" s="10"/>
      <c r="AO19" s="10"/>
    </row>
    <row r="20" spans="1:41" s="12" customFormat="1" ht="17.25" customHeight="1">
      <c r="A20" s="127">
        <f t="shared" si="5"/>
        <v>15</v>
      </c>
      <c r="B20" s="118">
        <f>+'[1]2012 Finance'!$A18</f>
        <v>0</v>
      </c>
      <c r="C20" s="118" t="s">
        <v>354</v>
      </c>
      <c r="D20" s="119">
        <f>+'[1]2012 Finance'!AA18</f>
        <v>31737</v>
      </c>
      <c r="E20" s="119">
        <f>+'[1]2012 Finance'!AB18</f>
        <v>5608</v>
      </c>
      <c r="F20" s="119">
        <f>+'[1]2012 Finance'!AC18</f>
        <v>0</v>
      </c>
      <c r="G20" s="119"/>
      <c r="H20" s="119">
        <f>+'[1]2012 Finance'!W18+'[1]2012 Finance'!X18</f>
        <v>0</v>
      </c>
      <c r="I20" s="119">
        <f>+'[1]2012 Finance'!AE18</f>
        <v>0</v>
      </c>
      <c r="J20" s="119">
        <f>+'[1]2012 Finance'!AH18</f>
        <v>26270</v>
      </c>
      <c r="K20" s="119">
        <f>+'[1]2012 Finance'!AF18+'[1]2012 Finance'!AG18</f>
        <v>1683</v>
      </c>
      <c r="L20" s="119">
        <f>+'[1]2012 Finance'!Y18+'[1]2012 Finance'!Z18</f>
        <v>32684</v>
      </c>
      <c r="M20" s="119">
        <f>+'[1]2012 Finance'!AI18</f>
        <v>131</v>
      </c>
      <c r="N20" s="120">
        <f t="shared" si="0"/>
        <v>98113</v>
      </c>
      <c r="O20" s="121"/>
      <c r="P20" s="122">
        <f>+'[1]2012 Finance'!AN18+'[1]2012 Finance'!AO18+'[1]2012 Finance'!AQ18</f>
        <v>25623</v>
      </c>
      <c r="Q20" s="119">
        <f>+'[1]2012 Finance'!AP18</f>
        <v>0</v>
      </c>
      <c r="R20" s="119">
        <f>+'[1]2012 Finance'!AS18+'[1]2012 Finance'!AT18+'[1]2012 Finance'!AU18</f>
        <v>1013</v>
      </c>
      <c r="S20" s="119">
        <f>+'[1]2012 Finance'!BB18</f>
        <v>35418</v>
      </c>
      <c r="T20" s="119">
        <f>+SUM('[1]2012 Finance'!AX18:BA18)</f>
        <v>0</v>
      </c>
      <c r="U20" s="119">
        <f>SUM('[1]2012 Finance'!BC18:BJ18)</f>
        <v>3592</v>
      </c>
      <c r="V20" s="119">
        <f>+'[1]2012 Finance'!AL18+'[1]2012 Finance'!AM18</f>
        <v>0</v>
      </c>
      <c r="W20" s="119"/>
      <c r="X20" s="119">
        <f>+'[1]2012 Finance'!BL18</f>
        <v>12179</v>
      </c>
      <c r="Y20" s="123">
        <f t="shared" si="1"/>
        <v>77825</v>
      </c>
      <c r="Z20" s="120">
        <f t="shared" si="2"/>
        <v>20288</v>
      </c>
      <c r="AA20" s="124"/>
      <c r="AB20" s="122">
        <f>+'[1]2012 Finance'!H18+'[1]2012 Finance'!I18</f>
        <v>1695000</v>
      </c>
      <c r="AC20" s="119">
        <f>+'[1]2012 Finance'!J18+'[1]2012 Finance'!K18</f>
        <v>2000</v>
      </c>
      <c r="AD20" s="119">
        <f>+'[1]2012 Finance'!L18+'[1]2012 Finance'!D18</f>
        <v>88410</v>
      </c>
      <c r="AE20" s="119">
        <f>+'[1]2012 Finance'!E18+'[1]2012 Finance'!F18</f>
        <v>0</v>
      </c>
      <c r="AF20" s="125">
        <f t="shared" si="3"/>
        <v>1785410</v>
      </c>
      <c r="AG20" s="119">
        <f>+'[1]2012 Finance'!O18+'[1]2012 Finance'!P18</f>
        <v>0</v>
      </c>
      <c r="AH20" s="22">
        <f t="shared" si="4"/>
        <v>1785410</v>
      </c>
      <c r="AI20" s="10"/>
      <c r="AJ20" s="10"/>
      <c r="AK20" s="10"/>
      <c r="AL20" s="10"/>
      <c r="AM20" s="10"/>
      <c r="AN20" s="10"/>
      <c r="AO20" s="10"/>
    </row>
    <row r="21" spans="1:41" s="12" customFormat="1" ht="17.25" customHeight="1">
      <c r="A21" s="127">
        <f t="shared" si="5"/>
        <v>16</v>
      </c>
      <c r="B21" s="118">
        <f>+'[1]2012 Finance'!$A19</f>
        <v>0</v>
      </c>
      <c r="C21" s="118" t="s">
        <v>354</v>
      </c>
      <c r="D21" s="119">
        <f>+'[1]2012 Finance'!AA19</f>
        <v>137050</v>
      </c>
      <c r="E21" s="119">
        <f>+'[1]2012 Finance'!AB19</f>
        <v>3659</v>
      </c>
      <c r="F21" s="119">
        <f>+'[1]2012 Finance'!AC19</f>
        <v>57359</v>
      </c>
      <c r="G21" s="119"/>
      <c r="H21" s="119">
        <f>+'[1]2012 Finance'!W19+'[1]2012 Finance'!X19</f>
        <v>14075</v>
      </c>
      <c r="I21" s="119">
        <f>+'[1]2012 Finance'!AE19</f>
        <v>0</v>
      </c>
      <c r="J21" s="119">
        <f>+'[1]2012 Finance'!AH19</f>
        <v>39042</v>
      </c>
      <c r="K21" s="119">
        <f>+'[1]2012 Finance'!AF19+'[1]2012 Finance'!AG19</f>
        <v>77</v>
      </c>
      <c r="L21" s="119">
        <f>+'[1]2012 Finance'!Y19+'[1]2012 Finance'!Z19</f>
        <v>0</v>
      </c>
      <c r="M21" s="119">
        <f>+'[1]2012 Finance'!AI19</f>
        <v>10000</v>
      </c>
      <c r="N21" s="120">
        <f t="shared" si="0"/>
        <v>261262</v>
      </c>
      <c r="O21" s="121"/>
      <c r="P21" s="122">
        <f>+'[1]2012 Finance'!AN19+'[1]2012 Finance'!AO19+'[1]2012 Finance'!AQ19</f>
        <v>106570</v>
      </c>
      <c r="Q21" s="119">
        <f>+'[1]2012 Finance'!AP19</f>
        <v>20080</v>
      </c>
      <c r="R21" s="119">
        <f>+'[1]2012 Finance'!AS19+'[1]2012 Finance'!AT19+'[1]2012 Finance'!AU19</f>
        <v>32528</v>
      </c>
      <c r="S21" s="119">
        <f>+'[1]2012 Finance'!BB19</f>
        <v>63195</v>
      </c>
      <c r="T21" s="119">
        <f>+SUM('[1]2012 Finance'!AX19:BA19)</f>
        <v>2765</v>
      </c>
      <c r="U21" s="119">
        <f>SUM('[1]2012 Finance'!BC19:BJ19)</f>
        <v>15271</v>
      </c>
      <c r="V21" s="119">
        <f>+'[1]2012 Finance'!AL19+'[1]2012 Finance'!AM19</f>
        <v>0</v>
      </c>
      <c r="W21" s="119"/>
      <c r="X21" s="119">
        <f>+'[1]2012 Finance'!BL19</f>
        <v>16438</v>
      </c>
      <c r="Y21" s="123">
        <f t="shared" si="1"/>
        <v>256847</v>
      </c>
      <c r="Z21" s="120">
        <f t="shared" si="2"/>
        <v>4415</v>
      </c>
      <c r="AA21" s="124"/>
      <c r="AB21" s="122">
        <f>+'[1]2012 Finance'!H19+'[1]2012 Finance'!I19</f>
        <v>7395000</v>
      </c>
      <c r="AC21" s="119">
        <f>+'[1]2012 Finance'!J19+'[1]2012 Finance'!K19</f>
        <v>713190</v>
      </c>
      <c r="AD21" s="119">
        <f>+'[1]2012 Finance'!L19+'[1]2012 Finance'!D19</f>
        <v>16559</v>
      </c>
      <c r="AE21" s="119">
        <f>+'[1]2012 Finance'!E19+'[1]2012 Finance'!F19</f>
        <v>500</v>
      </c>
      <c r="AF21" s="125">
        <f t="shared" si="3"/>
        <v>8125249</v>
      </c>
      <c r="AG21" s="119">
        <f>+'[1]2012 Finance'!O19+'[1]2012 Finance'!P19</f>
        <v>6516</v>
      </c>
      <c r="AH21" s="22">
        <f t="shared" si="4"/>
        <v>8118733</v>
      </c>
      <c r="AI21" s="10"/>
      <c r="AJ21" s="10"/>
      <c r="AK21" s="10"/>
      <c r="AL21" s="10"/>
      <c r="AM21" s="10"/>
      <c r="AN21" s="10"/>
      <c r="AO21" s="10"/>
    </row>
    <row r="22" spans="1:41" s="12" customFormat="1" ht="17.25" customHeight="1">
      <c r="A22" s="127">
        <f t="shared" si="5"/>
        <v>17</v>
      </c>
      <c r="B22" s="118">
        <f>+'[1]2012 Finance'!$A20</f>
        <v>0</v>
      </c>
      <c r="C22" s="118" t="s">
        <v>355</v>
      </c>
      <c r="D22" s="119">
        <f>+'[1]2012 Finance'!AA20</f>
        <v>71895</v>
      </c>
      <c r="E22" s="119">
        <f>+'[1]2012 Finance'!AB20</f>
        <v>6645</v>
      </c>
      <c r="F22" s="119">
        <f>+'[1]2012 Finance'!AC20</f>
        <v>390</v>
      </c>
      <c r="G22" s="119"/>
      <c r="H22" s="119">
        <f>+'[1]2012 Finance'!W20+'[1]2012 Finance'!X20</f>
        <v>0</v>
      </c>
      <c r="I22" s="119">
        <f>+'[1]2012 Finance'!AE20</f>
        <v>0</v>
      </c>
      <c r="J22" s="119">
        <f>+'[1]2012 Finance'!AH20</f>
        <v>0</v>
      </c>
      <c r="K22" s="119">
        <f>+'[1]2012 Finance'!AF20+'[1]2012 Finance'!AG20</f>
        <v>485</v>
      </c>
      <c r="L22" s="119">
        <f>+'[1]2012 Finance'!Y20+'[1]2012 Finance'!Z20</f>
        <v>14919</v>
      </c>
      <c r="M22" s="119">
        <f>+'[1]2012 Finance'!AI20</f>
        <v>0</v>
      </c>
      <c r="N22" s="120">
        <f t="shared" si="0"/>
        <v>94334</v>
      </c>
      <c r="O22" s="121"/>
      <c r="P22" s="122">
        <f>+'[1]2012 Finance'!AN20+'[1]2012 Finance'!AO20+'[1]2012 Finance'!AQ20</f>
        <v>47714</v>
      </c>
      <c r="Q22" s="119">
        <f>+'[1]2012 Finance'!AP20</f>
        <v>0</v>
      </c>
      <c r="R22" s="119">
        <f>+'[1]2012 Finance'!AS20+'[1]2012 Finance'!AT20+'[1]2012 Finance'!AU20</f>
        <v>4386</v>
      </c>
      <c r="S22" s="119">
        <f>+'[1]2012 Finance'!BB20</f>
        <v>20784</v>
      </c>
      <c r="T22" s="119">
        <f>+SUM('[1]2012 Finance'!AX20:BA20)</f>
        <v>6747</v>
      </c>
      <c r="U22" s="119">
        <f>SUM('[1]2012 Finance'!BC20:BJ20)</f>
        <v>3000</v>
      </c>
      <c r="V22" s="119">
        <f>+'[1]2012 Finance'!AL20+'[1]2012 Finance'!AM20</f>
        <v>12950</v>
      </c>
      <c r="W22" s="119"/>
      <c r="X22" s="119">
        <f>+'[1]2012 Finance'!BL20</f>
        <v>3999</v>
      </c>
      <c r="Y22" s="123">
        <f t="shared" si="1"/>
        <v>99580</v>
      </c>
      <c r="Z22" s="120">
        <f t="shared" si="2"/>
        <v>-5246</v>
      </c>
      <c r="AA22" s="124"/>
      <c r="AB22" s="122">
        <f>+'[1]2012 Finance'!H20+'[1]2012 Finance'!I20</f>
        <v>1096575</v>
      </c>
      <c r="AC22" s="119">
        <f>+'[1]2012 Finance'!J20+'[1]2012 Finance'!K20</f>
        <v>23545</v>
      </c>
      <c r="AD22" s="119">
        <f>+'[1]2012 Finance'!L20+'[1]2012 Finance'!D20</f>
        <v>21992</v>
      </c>
      <c r="AE22" s="119">
        <f>+'[1]2012 Finance'!E20+'[1]2012 Finance'!F20</f>
        <v>2269</v>
      </c>
      <c r="AF22" s="125">
        <f t="shared" si="3"/>
        <v>1144381</v>
      </c>
      <c r="AG22" s="119">
        <f>+'[1]2012 Finance'!O20+'[1]2012 Finance'!P20</f>
        <v>4146</v>
      </c>
      <c r="AH22" s="22">
        <f t="shared" si="4"/>
        <v>1140235</v>
      </c>
      <c r="AI22" s="10"/>
      <c r="AJ22" s="10"/>
      <c r="AK22" s="10"/>
      <c r="AL22" s="10"/>
      <c r="AM22" s="10"/>
      <c r="AN22" s="10"/>
      <c r="AO22" s="10"/>
    </row>
    <row r="23" spans="1:41" s="12" customFormat="1" ht="17.25" customHeight="1">
      <c r="A23" s="127">
        <f t="shared" si="5"/>
        <v>18</v>
      </c>
      <c r="B23" s="118">
        <f>+'[1]2012 Finance'!$A21</f>
        <v>0</v>
      </c>
      <c r="C23" s="118" t="s">
        <v>354</v>
      </c>
      <c r="D23" s="119">
        <f>+'[1]2012 Finance'!AA21</f>
        <v>19283</v>
      </c>
      <c r="E23" s="119">
        <f>+'[1]2012 Finance'!AB21</f>
        <v>0</v>
      </c>
      <c r="F23" s="119">
        <f>+'[1]2012 Finance'!AC21</f>
        <v>0</v>
      </c>
      <c r="G23" s="119"/>
      <c r="H23" s="119">
        <f>+'[1]2012 Finance'!W21+'[1]2012 Finance'!X21</f>
        <v>0</v>
      </c>
      <c r="I23" s="119">
        <f>+'[1]2012 Finance'!AE21</f>
        <v>0</v>
      </c>
      <c r="J23" s="119">
        <f>+'[1]2012 Finance'!AH21</f>
        <v>12389</v>
      </c>
      <c r="K23" s="119">
        <f>+'[1]2012 Finance'!AF21+'[1]2012 Finance'!AG21</f>
        <v>56222</v>
      </c>
      <c r="L23" s="119">
        <f>+'[1]2012 Finance'!Y21+'[1]2012 Finance'!Z21</f>
        <v>24470</v>
      </c>
      <c r="M23" s="119">
        <f>+'[1]2012 Finance'!AI21</f>
        <v>11582</v>
      </c>
      <c r="N23" s="120">
        <f t="shared" si="0"/>
        <v>123946</v>
      </c>
      <c r="O23" s="121"/>
      <c r="P23" s="122">
        <f>+'[1]2012 Finance'!AN21+'[1]2012 Finance'!AO21+'[1]2012 Finance'!AQ21</f>
        <v>62215</v>
      </c>
      <c r="Q23" s="119">
        <f>+'[1]2012 Finance'!AP21</f>
        <v>0</v>
      </c>
      <c r="R23" s="119">
        <f>+'[1]2012 Finance'!AS21+'[1]2012 Finance'!AT21+'[1]2012 Finance'!AU21</f>
        <v>7599</v>
      </c>
      <c r="S23" s="119">
        <f>+'[1]2012 Finance'!BB21</f>
        <v>11241</v>
      </c>
      <c r="T23" s="119">
        <f>+SUM('[1]2012 Finance'!AX21:BA21)</f>
        <v>0</v>
      </c>
      <c r="U23" s="119">
        <f>SUM('[1]2012 Finance'!BC21:BJ21)</f>
        <v>3250</v>
      </c>
      <c r="V23" s="119">
        <f>+'[1]2012 Finance'!AL21+'[1]2012 Finance'!AM21</f>
        <v>0</v>
      </c>
      <c r="W23" s="119"/>
      <c r="X23" s="119">
        <f>+'[1]2012 Finance'!BL21</f>
        <v>38955</v>
      </c>
      <c r="Y23" s="123">
        <f t="shared" si="1"/>
        <v>123260</v>
      </c>
      <c r="Z23" s="120">
        <f t="shared" si="2"/>
        <v>686</v>
      </c>
      <c r="AA23" s="124"/>
      <c r="AB23" s="122">
        <f>+'[1]2012 Finance'!H21+'[1]2012 Finance'!I21</f>
        <v>930000</v>
      </c>
      <c r="AC23" s="119">
        <f>+'[1]2012 Finance'!J21+'[1]2012 Finance'!K21</f>
        <v>145000</v>
      </c>
      <c r="AD23" s="119">
        <f>+'[1]2012 Finance'!L21+'[1]2012 Finance'!D21</f>
        <v>1275849</v>
      </c>
      <c r="AE23" s="119">
        <f>+'[1]2012 Finance'!E21+'[1]2012 Finance'!F21</f>
        <v>54370</v>
      </c>
      <c r="AF23" s="125">
        <f t="shared" si="3"/>
        <v>2405219</v>
      </c>
      <c r="AG23" s="119">
        <f>+'[1]2012 Finance'!O21+'[1]2012 Finance'!P21</f>
        <v>0</v>
      </c>
      <c r="AH23" s="22">
        <f t="shared" si="4"/>
        <v>2405219</v>
      </c>
      <c r="AI23" s="10"/>
      <c r="AJ23" s="10"/>
      <c r="AK23" s="10"/>
      <c r="AL23" s="10"/>
      <c r="AM23" s="10"/>
      <c r="AN23" s="10"/>
      <c r="AO23" s="10"/>
    </row>
    <row r="24" spans="1:41" s="12" customFormat="1" ht="17.25" customHeight="1">
      <c r="A24" s="127">
        <f t="shared" si="5"/>
        <v>19</v>
      </c>
      <c r="B24" s="118">
        <f>+'[1]2012 Finance'!$A22</f>
        <v>0</v>
      </c>
      <c r="C24" s="118"/>
      <c r="D24" s="119">
        <f>+'[1]2012 Finance'!AA22</f>
        <v>118393</v>
      </c>
      <c r="E24" s="119">
        <f>+'[1]2012 Finance'!AB22</f>
        <v>7070</v>
      </c>
      <c r="F24" s="119">
        <f>+'[1]2012 Finance'!AC22</f>
        <v>0</v>
      </c>
      <c r="G24" s="119"/>
      <c r="H24" s="119">
        <f>+'[1]2012 Finance'!W22+'[1]2012 Finance'!X22</f>
        <v>0</v>
      </c>
      <c r="I24" s="119">
        <f>+'[1]2012 Finance'!AE22</f>
        <v>0</v>
      </c>
      <c r="J24" s="119">
        <f>+'[1]2012 Finance'!AH22</f>
        <v>41653</v>
      </c>
      <c r="K24" s="119">
        <f>+'[1]2012 Finance'!AF22+'[1]2012 Finance'!AG22</f>
        <v>0</v>
      </c>
      <c r="L24" s="119">
        <f>+'[1]2012 Finance'!Y22+'[1]2012 Finance'!Z22</f>
        <v>0</v>
      </c>
      <c r="M24" s="119">
        <f>+'[1]2012 Finance'!AI22</f>
        <v>2334</v>
      </c>
      <c r="N24" s="120">
        <f t="shared" si="0"/>
        <v>169450</v>
      </c>
      <c r="O24" s="121"/>
      <c r="P24" s="122">
        <f>+'[1]2012 Finance'!AN22+'[1]2012 Finance'!AO22+'[1]2012 Finance'!AQ22</f>
        <v>71785</v>
      </c>
      <c r="Q24" s="119">
        <f>+'[1]2012 Finance'!AP22</f>
        <v>0</v>
      </c>
      <c r="R24" s="119">
        <f>+'[1]2012 Finance'!AS22+'[1]2012 Finance'!AT22+'[1]2012 Finance'!AU22</f>
        <v>26653</v>
      </c>
      <c r="S24" s="119">
        <f>+'[1]2012 Finance'!BB22</f>
        <v>30331</v>
      </c>
      <c r="T24" s="119">
        <f>+SUM('[1]2012 Finance'!AX22:BA22)</f>
        <v>0</v>
      </c>
      <c r="U24" s="119">
        <f>SUM('[1]2012 Finance'!BC22:BJ22)</f>
        <v>10381</v>
      </c>
      <c r="V24" s="119">
        <f>+'[1]2012 Finance'!AL22+'[1]2012 Finance'!AM22</f>
        <v>0</v>
      </c>
      <c r="W24" s="119"/>
      <c r="X24" s="119">
        <f>+'[1]2012 Finance'!BL22</f>
        <v>29754</v>
      </c>
      <c r="Y24" s="123">
        <f t="shared" si="1"/>
        <v>168904</v>
      </c>
      <c r="Z24" s="120">
        <f t="shared" si="2"/>
        <v>546</v>
      </c>
      <c r="AA24" s="124"/>
      <c r="AB24" s="122">
        <f>+'[1]2012 Finance'!H22+'[1]2012 Finance'!I22</f>
        <v>2742895</v>
      </c>
      <c r="AC24" s="119">
        <f>+'[1]2012 Finance'!J22+'[1]2012 Finance'!K22</f>
        <v>0</v>
      </c>
      <c r="AD24" s="119">
        <f>+'[1]2012 Finance'!L22+'[1]2012 Finance'!D22</f>
        <v>37415</v>
      </c>
      <c r="AE24" s="119">
        <f>+'[1]2012 Finance'!E22+'[1]2012 Finance'!F22</f>
        <v>0</v>
      </c>
      <c r="AF24" s="125">
        <f t="shared" si="3"/>
        <v>2780310</v>
      </c>
      <c r="AG24" s="119">
        <f>+'[1]2012 Finance'!O22+'[1]2012 Finance'!P22</f>
        <v>2218</v>
      </c>
      <c r="AH24" s="22">
        <f t="shared" si="4"/>
        <v>2778092</v>
      </c>
      <c r="AI24" s="10"/>
      <c r="AJ24" s="10"/>
      <c r="AK24" s="10"/>
      <c r="AL24" s="10"/>
      <c r="AM24" s="10"/>
      <c r="AN24" s="10"/>
      <c r="AO24" s="10"/>
    </row>
    <row r="25" spans="1:41" s="12" customFormat="1" ht="17.25" customHeight="1">
      <c r="A25" s="127">
        <f t="shared" si="5"/>
        <v>20</v>
      </c>
      <c r="B25" s="118">
        <f>+'[1]2012 Finance'!$A23</f>
        <v>0</v>
      </c>
      <c r="C25" s="118" t="s">
        <v>355</v>
      </c>
      <c r="D25" s="119">
        <f>+'[1]2012 Finance'!AA23</f>
        <v>99416</v>
      </c>
      <c r="E25" s="119">
        <f>+'[1]2012 Finance'!AB23</f>
        <v>2751</v>
      </c>
      <c r="F25" s="119">
        <f>+'[1]2012 Finance'!AC23</f>
        <v>972</v>
      </c>
      <c r="G25" s="119"/>
      <c r="H25" s="119">
        <f>+'[1]2012 Finance'!W23+'[1]2012 Finance'!X23</f>
        <v>0</v>
      </c>
      <c r="I25" s="119">
        <f>+'[1]2012 Finance'!AE23</f>
        <v>0</v>
      </c>
      <c r="J25" s="119">
        <f>+'[1]2012 Finance'!AH23</f>
        <v>59596</v>
      </c>
      <c r="K25" s="119">
        <f>+'[1]2012 Finance'!AF23+'[1]2012 Finance'!AG23</f>
        <v>6980</v>
      </c>
      <c r="L25" s="119">
        <f>+'[1]2012 Finance'!Y23+'[1]2012 Finance'!Z23</f>
        <v>0</v>
      </c>
      <c r="M25" s="119">
        <f>+'[1]2012 Finance'!AI23</f>
        <v>248903</v>
      </c>
      <c r="N25" s="120">
        <f t="shared" si="0"/>
        <v>418618</v>
      </c>
      <c r="O25" s="121"/>
      <c r="P25" s="122">
        <f>+'[1]2012 Finance'!AN23+'[1]2012 Finance'!AO23+'[1]2012 Finance'!AQ23</f>
        <v>94148</v>
      </c>
      <c r="Q25" s="119">
        <f>+'[1]2012 Finance'!AP23</f>
        <v>0</v>
      </c>
      <c r="R25" s="119">
        <f>+'[1]2012 Finance'!AS23+'[1]2012 Finance'!AT23+'[1]2012 Finance'!AU23</f>
        <v>23303</v>
      </c>
      <c r="S25" s="119">
        <f>+'[1]2012 Finance'!BB23</f>
        <v>39932</v>
      </c>
      <c r="T25" s="119">
        <f>+SUM('[1]2012 Finance'!AX23:BA23)</f>
        <v>48371</v>
      </c>
      <c r="U25" s="119">
        <f>SUM('[1]2012 Finance'!BC23:BJ23)</f>
        <v>9574</v>
      </c>
      <c r="V25" s="119">
        <f>+'[1]2012 Finance'!AL23+'[1]2012 Finance'!AM23</f>
        <v>0</v>
      </c>
      <c r="W25" s="119"/>
      <c r="X25" s="119">
        <f>+'[1]2012 Finance'!BL23</f>
        <v>59298</v>
      </c>
      <c r="Y25" s="123">
        <f t="shared" si="1"/>
        <v>274626</v>
      </c>
      <c r="Z25" s="120">
        <f t="shared" si="2"/>
        <v>143992</v>
      </c>
      <c r="AA25" s="124"/>
      <c r="AB25" s="122">
        <f>+'[1]2012 Finance'!H23+'[1]2012 Finance'!I23</f>
        <v>3136473</v>
      </c>
      <c r="AC25" s="119">
        <f>+'[1]2012 Finance'!J23+'[1]2012 Finance'!K23</f>
        <v>38500</v>
      </c>
      <c r="AD25" s="119">
        <f>+'[1]2012 Finance'!L23+'[1]2012 Finance'!D23</f>
        <v>129696</v>
      </c>
      <c r="AE25" s="119">
        <f>+'[1]2012 Finance'!E23+'[1]2012 Finance'!F23</f>
        <v>5608</v>
      </c>
      <c r="AF25" s="125">
        <f t="shared" si="3"/>
        <v>3310277</v>
      </c>
      <c r="AG25" s="119">
        <f>+'[1]2012 Finance'!O23+'[1]2012 Finance'!P23</f>
        <v>524934</v>
      </c>
      <c r="AH25" s="22">
        <f t="shared" si="4"/>
        <v>2785343</v>
      </c>
      <c r="AI25" s="10"/>
      <c r="AJ25" s="10"/>
      <c r="AK25" s="10"/>
      <c r="AL25" s="10"/>
      <c r="AM25" s="10"/>
      <c r="AN25" s="10"/>
      <c r="AO25" s="10"/>
    </row>
    <row r="26" spans="1:41" s="12" customFormat="1" ht="17.25" customHeight="1">
      <c r="A26" s="127">
        <f t="shared" si="5"/>
        <v>21</v>
      </c>
      <c r="B26" s="118">
        <f>+'[1]2012 Finance'!$A24</f>
        <v>0</v>
      </c>
      <c r="C26" s="118"/>
      <c r="D26" s="119">
        <f>+'[1]2012 Finance'!AA24</f>
        <v>76013</v>
      </c>
      <c r="E26" s="119">
        <f>+'[1]2012 Finance'!AB24</f>
        <v>444</v>
      </c>
      <c r="F26" s="119">
        <f>+'[1]2012 Finance'!AC24</f>
        <v>0</v>
      </c>
      <c r="G26" s="119"/>
      <c r="H26" s="119">
        <f>+'[1]2012 Finance'!W24+'[1]2012 Finance'!X24</f>
        <v>0</v>
      </c>
      <c r="I26" s="119">
        <f>+'[1]2012 Finance'!AE24</f>
        <v>0</v>
      </c>
      <c r="J26" s="119">
        <f>+'[1]2012 Finance'!AH24</f>
        <v>32935</v>
      </c>
      <c r="K26" s="119">
        <f>+'[1]2012 Finance'!AF24+'[1]2012 Finance'!AG24</f>
        <v>59349</v>
      </c>
      <c r="L26" s="119">
        <f>+'[1]2012 Finance'!Y24+'[1]2012 Finance'!Z24</f>
        <v>0</v>
      </c>
      <c r="M26" s="119">
        <f>+'[1]2012 Finance'!AI24</f>
        <v>2378</v>
      </c>
      <c r="N26" s="120">
        <f t="shared" si="0"/>
        <v>171119</v>
      </c>
      <c r="O26" s="121"/>
      <c r="P26" s="122">
        <f>+'[1]2012 Finance'!AN24+'[1]2012 Finance'!AO24+'[1]2012 Finance'!AQ24</f>
        <v>57882</v>
      </c>
      <c r="Q26" s="119">
        <f>+'[1]2012 Finance'!AP24</f>
        <v>15600</v>
      </c>
      <c r="R26" s="119">
        <f>+'[1]2012 Finance'!AS24+'[1]2012 Finance'!AT24+'[1]2012 Finance'!AU24</f>
        <v>17664</v>
      </c>
      <c r="S26" s="119">
        <f>+'[1]2012 Finance'!BB24</f>
        <v>50095</v>
      </c>
      <c r="T26" s="119">
        <f>+SUM('[1]2012 Finance'!AX24:BA24)</f>
        <v>5142</v>
      </c>
      <c r="U26" s="119">
        <f>SUM('[1]2012 Finance'!BC24:BJ24)</f>
        <v>14431</v>
      </c>
      <c r="V26" s="119">
        <f>+'[1]2012 Finance'!AL24+'[1]2012 Finance'!AM24</f>
        <v>0</v>
      </c>
      <c r="W26" s="119"/>
      <c r="X26" s="119">
        <f>+'[1]2012 Finance'!BL24</f>
        <v>13145</v>
      </c>
      <c r="Y26" s="123">
        <f t="shared" si="1"/>
        <v>173959</v>
      </c>
      <c r="Z26" s="120">
        <f t="shared" si="2"/>
        <v>-2840</v>
      </c>
      <c r="AA26" s="124"/>
      <c r="AB26" s="122">
        <f>+'[1]2012 Finance'!H24+'[1]2012 Finance'!I24</f>
        <v>2227000</v>
      </c>
      <c r="AC26" s="119">
        <f>+'[1]2012 Finance'!J24+'[1]2012 Finance'!K24</f>
        <v>25673</v>
      </c>
      <c r="AD26" s="119">
        <f>+'[1]2012 Finance'!L24+'[1]2012 Finance'!D24</f>
        <v>1362236</v>
      </c>
      <c r="AE26" s="119">
        <f>+'[1]2012 Finance'!E24+'[1]2012 Finance'!F24</f>
        <v>2938</v>
      </c>
      <c r="AF26" s="125">
        <f t="shared" si="3"/>
        <v>3617847</v>
      </c>
      <c r="AG26" s="119">
        <f>+'[1]2012 Finance'!O24+'[1]2012 Finance'!P24</f>
        <v>7513</v>
      </c>
      <c r="AH26" s="22">
        <f t="shared" si="4"/>
        <v>3610334</v>
      </c>
      <c r="AI26" s="10"/>
      <c r="AJ26" s="10"/>
      <c r="AK26" s="10"/>
      <c r="AL26" s="10"/>
      <c r="AM26" s="10"/>
      <c r="AN26" s="10"/>
      <c r="AO26" s="10"/>
    </row>
    <row r="27" spans="1:41" s="12" customFormat="1" ht="17.25" customHeight="1">
      <c r="A27" s="127">
        <f t="shared" si="5"/>
        <v>22</v>
      </c>
      <c r="B27" s="118">
        <f>+'[1]2012 Finance'!$A25</f>
        <v>0</v>
      </c>
      <c r="C27" s="118" t="s">
        <v>354</v>
      </c>
      <c r="D27" s="119">
        <f>+'[1]2012 Finance'!AA25</f>
        <v>16305</v>
      </c>
      <c r="E27" s="119">
        <f>+'[1]2012 Finance'!AB25</f>
        <v>0</v>
      </c>
      <c r="F27" s="119">
        <f>+'[1]2012 Finance'!AC25</f>
        <v>0</v>
      </c>
      <c r="G27" s="119"/>
      <c r="H27" s="119">
        <f>+'[1]2012 Finance'!W25+'[1]2012 Finance'!X25</f>
        <v>0</v>
      </c>
      <c r="I27" s="119">
        <f>+'[1]2012 Finance'!AE25</f>
        <v>0</v>
      </c>
      <c r="J27" s="119">
        <f>+'[1]2012 Finance'!AH25</f>
        <v>16640</v>
      </c>
      <c r="K27" s="119">
        <f>+'[1]2012 Finance'!AF25+'[1]2012 Finance'!AG25</f>
        <v>2612</v>
      </c>
      <c r="L27" s="119">
        <f>+'[1]2012 Finance'!Y25+'[1]2012 Finance'!Z25</f>
        <v>50432</v>
      </c>
      <c r="M27" s="119">
        <f>+'[1]2012 Finance'!AI25</f>
        <v>3857</v>
      </c>
      <c r="N27" s="120">
        <f t="shared" si="0"/>
        <v>89846</v>
      </c>
      <c r="O27" s="121"/>
      <c r="P27" s="122">
        <f>+'[1]2012 Finance'!AN25+'[1]2012 Finance'!AO25+'[1]2012 Finance'!AQ25</f>
        <v>39557</v>
      </c>
      <c r="Q27" s="119">
        <f>+'[1]2012 Finance'!AP25</f>
        <v>0</v>
      </c>
      <c r="R27" s="119">
        <f>+'[1]2012 Finance'!AS25+'[1]2012 Finance'!AT25+'[1]2012 Finance'!AU25</f>
        <v>0</v>
      </c>
      <c r="S27" s="119">
        <f>+'[1]2012 Finance'!BB25</f>
        <v>23844</v>
      </c>
      <c r="T27" s="119">
        <f>+SUM('[1]2012 Finance'!AX25:BA25)</f>
        <v>0</v>
      </c>
      <c r="U27" s="119">
        <f>SUM('[1]2012 Finance'!BC25:BJ25)</f>
        <v>1918</v>
      </c>
      <c r="V27" s="119">
        <f>+'[1]2012 Finance'!AL25+'[1]2012 Finance'!AM25</f>
        <v>8350</v>
      </c>
      <c r="W27" s="119"/>
      <c r="X27" s="119">
        <f>+'[1]2012 Finance'!BL25</f>
        <v>9357</v>
      </c>
      <c r="Y27" s="123">
        <f t="shared" si="1"/>
        <v>83026</v>
      </c>
      <c r="Z27" s="120">
        <f t="shared" si="2"/>
        <v>6820</v>
      </c>
      <c r="AA27" s="124"/>
      <c r="AB27" s="122">
        <f>+'[1]2012 Finance'!H25+'[1]2012 Finance'!I25</f>
        <v>1095000</v>
      </c>
      <c r="AC27" s="119">
        <f>+'[1]2012 Finance'!J25+'[1]2012 Finance'!K25</f>
        <v>9200</v>
      </c>
      <c r="AD27" s="119">
        <f>+'[1]2012 Finance'!L25+'[1]2012 Finance'!D25</f>
        <v>75678</v>
      </c>
      <c r="AE27" s="119">
        <f>+'[1]2012 Finance'!E25+'[1]2012 Finance'!F25</f>
        <v>0</v>
      </c>
      <c r="AF27" s="125">
        <f t="shared" si="3"/>
        <v>1179878</v>
      </c>
      <c r="AG27" s="119">
        <f>+'[1]2012 Finance'!O25+'[1]2012 Finance'!P25</f>
        <v>0</v>
      </c>
      <c r="AH27" s="22">
        <f t="shared" si="4"/>
        <v>1179878</v>
      </c>
      <c r="AI27" s="10"/>
      <c r="AJ27" s="10"/>
      <c r="AK27" s="10"/>
      <c r="AL27" s="10"/>
      <c r="AM27" s="10"/>
      <c r="AN27" s="10"/>
      <c r="AO27" s="10"/>
    </row>
    <row r="28" spans="1:41" s="12" customFormat="1" ht="17.25" customHeight="1">
      <c r="A28" s="127">
        <f t="shared" si="5"/>
        <v>23</v>
      </c>
      <c r="B28" s="118">
        <f>+'[1]2012 Finance'!$A26</f>
        <v>0</v>
      </c>
      <c r="C28" s="118" t="s">
        <v>357</v>
      </c>
      <c r="D28" s="119">
        <f>+'[1]2012 Finance'!AA26</f>
        <v>40361</v>
      </c>
      <c r="E28" s="119">
        <f>+'[1]2012 Finance'!AB26</f>
        <v>0</v>
      </c>
      <c r="F28" s="119">
        <f>+'[1]2012 Finance'!AC26</f>
        <v>20004</v>
      </c>
      <c r="G28" s="119"/>
      <c r="H28" s="119">
        <f>+'[1]2012 Finance'!W26+'[1]2012 Finance'!X26</f>
        <v>15857</v>
      </c>
      <c r="I28" s="119">
        <f>+'[1]2012 Finance'!AE26</f>
        <v>0</v>
      </c>
      <c r="J28" s="119">
        <f>+'[1]2012 Finance'!AH26</f>
        <v>14810</v>
      </c>
      <c r="K28" s="119">
        <f>+'[1]2012 Finance'!AF26+'[1]2012 Finance'!AG26</f>
        <v>4019</v>
      </c>
      <c r="L28" s="119">
        <f>+'[1]2012 Finance'!Y26+'[1]2012 Finance'!Z26</f>
        <v>3069</v>
      </c>
      <c r="M28" s="119">
        <f>+'[1]2012 Finance'!AI26</f>
        <v>0</v>
      </c>
      <c r="N28" s="120">
        <f t="shared" si="0"/>
        <v>98120</v>
      </c>
      <c r="O28" s="121"/>
      <c r="P28" s="122">
        <f>+'[1]2012 Finance'!AN26+'[1]2012 Finance'!AO26+'[1]2012 Finance'!AQ26</f>
        <v>38098</v>
      </c>
      <c r="Q28" s="119">
        <f>+'[1]2012 Finance'!AP26</f>
        <v>0</v>
      </c>
      <c r="R28" s="119">
        <f>+'[1]2012 Finance'!AS26+'[1]2012 Finance'!AT26+'[1]2012 Finance'!AU26</f>
        <v>0</v>
      </c>
      <c r="S28" s="119">
        <f>+'[1]2012 Finance'!BB26</f>
        <v>40237</v>
      </c>
      <c r="T28" s="119">
        <f>+SUM('[1]2012 Finance'!AX26:BA26)</f>
        <v>11431</v>
      </c>
      <c r="U28" s="119">
        <f>SUM('[1]2012 Finance'!BC26:BJ26)</f>
        <v>2312</v>
      </c>
      <c r="V28" s="119">
        <f>+'[1]2012 Finance'!AL26+'[1]2012 Finance'!AM26</f>
        <v>2463</v>
      </c>
      <c r="W28" s="119"/>
      <c r="X28" s="119">
        <f>+'[1]2012 Finance'!BL26</f>
        <v>0</v>
      </c>
      <c r="Y28" s="123">
        <f t="shared" si="1"/>
        <v>94541</v>
      </c>
      <c r="Z28" s="120">
        <f t="shared" si="2"/>
        <v>3579</v>
      </c>
      <c r="AA28" s="124"/>
      <c r="AB28" s="122">
        <f>+'[1]2012 Finance'!H26+'[1]2012 Finance'!I26</f>
        <v>1015000</v>
      </c>
      <c r="AC28" s="119">
        <f>+'[1]2012 Finance'!J26+'[1]2012 Finance'!K26</f>
        <v>58783</v>
      </c>
      <c r="AD28" s="119">
        <f>+'[1]2012 Finance'!L26+'[1]2012 Finance'!D26</f>
        <v>124960</v>
      </c>
      <c r="AE28" s="119">
        <f>+'[1]2012 Finance'!E26+'[1]2012 Finance'!F26</f>
        <v>911</v>
      </c>
      <c r="AF28" s="125">
        <f t="shared" si="3"/>
        <v>1199654</v>
      </c>
      <c r="AG28" s="119">
        <f>+'[1]2012 Finance'!O26+'[1]2012 Finance'!P26</f>
        <v>0</v>
      </c>
      <c r="AH28" s="22">
        <f t="shared" si="4"/>
        <v>1199654</v>
      </c>
      <c r="AI28" s="10"/>
      <c r="AJ28" s="10"/>
      <c r="AK28" s="10"/>
      <c r="AL28" s="10"/>
      <c r="AM28" s="10"/>
      <c r="AN28" s="10"/>
      <c r="AO28" s="10"/>
    </row>
    <row r="29" spans="1:41" s="12" customFormat="1" ht="17.25" customHeight="1">
      <c r="A29" s="127">
        <f t="shared" si="5"/>
        <v>24</v>
      </c>
      <c r="B29" s="118">
        <f>+'[1]2012 Finance'!$A27</f>
        <v>0</v>
      </c>
      <c r="C29" s="118" t="s">
        <v>354</v>
      </c>
      <c r="D29" s="119">
        <f>+'[1]2012 Finance'!AA27</f>
        <v>41776</v>
      </c>
      <c r="E29" s="119">
        <f>+'[1]2012 Finance'!AB27</f>
        <v>734</v>
      </c>
      <c r="F29" s="119">
        <f>+'[1]2012 Finance'!AC27</f>
        <v>0</v>
      </c>
      <c r="G29" s="119"/>
      <c r="H29" s="119">
        <f>+'[1]2012 Finance'!W27+'[1]2012 Finance'!X27</f>
        <v>0</v>
      </c>
      <c r="I29" s="119">
        <f>+'[1]2012 Finance'!AE27</f>
        <v>5200</v>
      </c>
      <c r="J29" s="119">
        <f>+'[1]2012 Finance'!AH27</f>
        <v>31148</v>
      </c>
      <c r="K29" s="119">
        <f>+'[1]2012 Finance'!AF27+'[1]2012 Finance'!AG27</f>
        <v>9778</v>
      </c>
      <c r="L29" s="119">
        <f>+'[1]2012 Finance'!Y27+'[1]2012 Finance'!Z27</f>
        <v>2009</v>
      </c>
      <c r="M29" s="119">
        <f>+'[1]2012 Finance'!AI27</f>
        <v>6986</v>
      </c>
      <c r="N29" s="120">
        <f t="shared" si="0"/>
        <v>97631</v>
      </c>
      <c r="O29" s="121"/>
      <c r="P29" s="122">
        <f>+'[1]2012 Finance'!AN27+'[1]2012 Finance'!AO27+'[1]2012 Finance'!AQ27</f>
        <v>8932</v>
      </c>
      <c r="Q29" s="119">
        <f>+'[1]2012 Finance'!AP27</f>
        <v>0</v>
      </c>
      <c r="R29" s="119">
        <f>+'[1]2012 Finance'!AS27+'[1]2012 Finance'!AT27+'[1]2012 Finance'!AU27</f>
        <v>10696</v>
      </c>
      <c r="S29" s="119">
        <f>+'[1]2012 Finance'!BB27</f>
        <v>52734</v>
      </c>
      <c r="T29" s="119">
        <f>+SUM('[1]2012 Finance'!AX27:BA27)</f>
        <v>0</v>
      </c>
      <c r="U29" s="119">
        <f>SUM('[1]2012 Finance'!BC27:BJ27)</f>
        <v>6368</v>
      </c>
      <c r="V29" s="119">
        <f>+'[1]2012 Finance'!AL27+'[1]2012 Finance'!AM27</f>
        <v>2128</v>
      </c>
      <c r="W29" s="119"/>
      <c r="X29" s="119">
        <f>+'[1]2012 Finance'!BL27</f>
        <v>9509</v>
      </c>
      <c r="Y29" s="123">
        <f t="shared" si="1"/>
        <v>90367</v>
      </c>
      <c r="Z29" s="120">
        <f t="shared" si="2"/>
        <v>7264</v>
      </c>
      <c r="AA29" s="124"/>
      <c r="AB29" s="122">
        <f>+'[1]2012 Finance'!H27+'[1]2012 Finance'!I27</f>
        <v>2525000</v>
      </c>
      <c r="AC29" s="119">
        <f>+'[1]2012 Finance'!J27+'[1]2012 Finance'!K27</f>
        <v>0</v>
      </c>
      <c r="AD29" s="119">
        <f>+'[1]2012 Finance'!L27+'[1]2012 Finance'!D27</f>
        <v>290009</v>
      </c>
      <c r="AE29" s="119">
        <f>+'[1]2012 Finance'!E27+'[1]2012 Finance'!F27</f>
        <v>2746</v>
      </c>
      <c r="AF29" s="125">
        <f t="shared" si="3"/>
        <v>2817755</v>
      </c>
      <c r="AG29" s="119">
        <f>+'[1]2012 Finance'!O27+'[1]2012 Finance'!P27</f>
        <v>2439</v>
      </c>
      <c r="AH29" s="22">
        <f t="shared" si="4"/>
        <v>2815316</v>
      </c>
      <c r="AI29" s="10"/>
      <c r="AJ29" s="10"/>
      <c r="AK29" s="10"/>
      <c r="AL29" s="10"/>
      <c r="AM29" s="10"/>
      <c r="AN29" s="10"/>
      <c r="AO29" s="10"/>
    </row>
    <row r="30" spans="1:41" s="12" customFormat="1" ht="17.25" customHeight="1">
      <c r="A30" s="127">
        <f t="shared" si="5"/>
        <v>25</v>
      </c>
      <c r="B30" s="118">
        <f>+'[1]2012 Finance'!$A28</f>
        <v>0</v>
      </c>
      <c r="C30" s="118" t="s">
        <v>354</v>
      </c>
      <c r="D30" s="119">
        <f>+'[1]2012 Finance'!AA28</f>
        <v>0</v>
      </c>
      <c r="E30" s="119">
        <f>+'[1]2012 Finance'!AB28</f>
        <v>0</v>
      </c>
      <c r="F30" s="119">
        <f>+'[1]2012 Finance'!AC28</f>
        <v>0</v>
      </c>
      <c r="G30" s="119"/>
      <c r="H30" s="119">
        <f>+'[1]2012 Finance'!W28+'[1]2012 Finance'!X28</f>
        <v>0</v>
      </c>
      <c r="I30" s="119">
        <f>+'[1]2012 Finance'!AE28</f>
        <v>0</v>
      </c>
      <c r="J30" s="119">
        <f>+'[1]2012 Finance'!AH28</f>
        <v>0</v>
      </c>
      <c r="K30" s="119">
        <f>+'[1]2012 Finance'!AF28+'[1]2012 Finance'!AG28</f>
        <v>0</v>
      </c>
      <c r="L30" s="119">
        <f>+'[1]2012 Finance'!Y28+'[1]2012 Finance'!Z28</f>
        <v>0</v>
      </c>
      <c r="M30" s="119">
        <f>+'[1]2012 Finance'!AI28</f>
        <v>0</v>
      </c>
      <c r="N30" s="120">
        <f t="shared" si="0"/>
        <v>0</v>
      </c>
      <c r="O30" s="121"/>
      <c r="P30" s="122">
        <f>+'[1]2012 Finance'!AN28+'[1]2012 Finance'!AO28+'[1]2012 Finance'!AQ28</f>
        <v>0</v>
      </c>
      <c r="Q30" s="119">
        <f>+'[1]2012 Finance'!AP28</f>
        <v>0</v>
      </c>
      <c r="R30" s="119">
        <f>+'[1]2012 Finance'!AS28+'[1]2012 Finance'!AT28+'[1]2012 Finance'!AU28</f>
        <v>0</v>
      </c>
      <c r="S30" s="119">
        <f>+'[1]2012 Finance'!BB28</f>
        <v>0</v>
      </c>
      <c r="T30" s="119">
        <f>+SUM('[1]2012 Finance'!AX28:BA28)</f>
        <v>0</v>
      </c>
      <c r="U30" s="119">
        <f>SUM('[1]2012 Finance'!BC28:BJ28)</f>
        <v>0</v>
      </c>
      <c r="V30" s="119">
        <f>+'[1]2012 Finance'!AL28+'[1]2012 Finance'!AM28</f>
        <v>0</v>
      </c>
      <c r="W30" s="119"/>
      <c r="X30" s="119">
        <f>+'[1]2012 Finance'!BL28</f>
        <v>0</v>
      </c>
      <c r="Y30" s="123">
        <f t="shared" si="1"/>
        <v>0</v>
      </c>
      <c r="Z30" s="120">
        <f t="shared" si="2"/>
        <v>0</v>
      </c>
      <c r="AA30" s="124"/>
      <c r="AB30" s="122">
        <f>+'[1]2012 Finance'!H28+'[1]2012 Finance'!I28</f>
        <v>0</v>
      </c>
      <c r="AC30" s="119">
        <f>+'[1]2012 Finance'!J28+'[1]2012 Finance'!K28</f>
        <v>0</v>
      </c>
      <c r="AD30" s="119">
        <f>+'[1]2012 Finance'!L28+'[1]2012 Finance'!D28</f>
        <v>0</v>
      </c>
      <c r="AE30" s="119">
        <f>+'[1]2012 Finance'!E28+'[1]2012 Finance'!F28</f>
        <v>0</v>
      </c>
      <c r="AF30" s="125">
        <f t="shared" si="3"/>
        <v>0</v>
      </c>
      <c r="AG30" s="119">
        <f>+'[1]2012 Finance'!O28+'[1]2012 Finance'!P28</f>
        <v>0</v>
      </c>
      <c r="AH30" s="22">
        <f t="shared" si="4"/>
        <v>0</v>
      </c>
      <c r="AI30" s="10"/>
      <c r="AJ30" s="10"/>
      <c r="AK30" s="10"/>
      <c r="AL30" s="10"/>
      <c r="AM30" s="10"/>
      <c r="AN30" s="10"/>
      <c r="AO30" s="10"/>
    </row>
    <row r="31" spans="1:41" s="12" customFormat="1" ht="17.25" customHeight="1">
      <c r="A31" s="127">
        <f t="shared" si="5"/>
        <v>26</v>
      </c>
      <c r="B31" s="118">
        <f>+'[1]2012 Finance'!$A29</f>
        <v>0</v>
      </c>
      <c r="C31" s="118" t="s">
        <v>356</v>
      </c>
      <c r="D31" s="119">
        <f>+'[1]2012 Finance'!AA29</f>
        <v>190675</v>
      </c>
      <c r="E31" s="119">
        <f>+'[1]2012 Finance'!AB29</f>
        <v>0</v>
      </c>
      <c r="F31" s="119">
        <f>+'[1]2012 Finance'!AC29</f>
        <v>16522</v>
      </c>
      <c r="G31" s="119"/>
      <c r="H31" s="119">
        <f>+'[1]2012 Finance'!W29+'[1]2012 Finance'!X29</f>
        <v>20722</v>
      </c>
      <c r="I31" s="119">
        <f>+'[1]2012 Finance'!AE29</f>
        <v>0</v>
      </c>
      <c r="J31" s="119">
        <f>+'[1]2012 Finance'!AH29</f>
        <v>31666</v>
      </c>
      <c r="K31" s="119">
        <f>+'[1]2012 Finance'!AF29+'[1]2012 Finance'!AG29</f>
        <v>6423</v>
      </c>
      <c r="L31" s="119">
        <f>+'[1]2012 Finance'!Y29+'[1]2012 Finance'!Z29</f>
        <v>30429</v>
      </c>
      <c r="M31" s="119">
        <f>+'[1]2012 Finance'!AI29</f>
        <v>22635</v>
      </c>
      <c r="N31" s="120">
        <f t="shared" si="0"/>
        <v>319072</v>
      </c>
      <c r="O31" s="121"/>
      <c r="P31" s="122">
        <f>+'[1]2012 Finance'!AN29+'[1]2012 Finance'!AO29+'[1]2012 Finance'!AQ29</f>
        <v>98363</v>
      </c>
      <c r="Q31" s="119">
        <f>+'[1]2012 Finance'!AP29</f>
        <v>31200</v>
      </c>
      <c r="R31" s="119">
        <f>+'[1]2012 Finance'!AS29+'[1]2012 Finance'!AT29+'[1]2012 Finance'!AU29</f>
        <v>46287</v>
      </c>
      <c r="S31" s="119">
        <f>+'[1]2012 Finance'!BB29</f>
        <v>26751</v>
      </c>
      <c r="T31" s="119">
        <f>+SUM('[1]2012 Finance'!AX29:BA29)</f>
        <v>40267</v>
      </c>
      <c r="U31" s="119">
        <f>SUM('[1]2012 Finance'!BC29:BJ29)</f>
        <v>32429</v>
      </c>
      <c r="V31" s="119">
        <f>+'[1]2012 Finance'!AL29+'[1]2012 Finance'!AM29</f>
        <v>17061</v>
      </c>
      <c r="W31" s="119"/>
      <c r="X31" s="119">
        <f>+'[1]2012 Finance'!BL29</f>
        <v>23370</v>
      </c>
      <c r="Y31" s="123">
        <f t="shared" si="1"/>
        <v>315728</v>
      </c>
      <c r="Z31" s="120">
        <f t="shared" si="2"/>
        <v>3344</v>
      </c>
      <c r="AA31" s="124"/>
      <c r="AB31" s="122">
        <f>+'[1]2012 Finance'!H29+'[1]2012 Finance'!I29</f>
        <v>1918116</v>
      </c>
      <c r="AC31" s="119">
        <f>+'[1]2012 Finance'!J29+'[1]2012 Finance'!K29</f>
        <v>192091</v>
      </c>
      <c r="AD31" s="119">
        <f>+'[1]2012 Finance'!L29+'[1]2012 Finance'!D29</f>
        <v>10454</v>
      </c>
      <c r="AE31" s="119">
        <f>+'[1]2012 Finance'!E29+'[1]2012 Finance'!F29</f>
        <v>166717</v>
      </c>
      <c r="AF31" s="125">
        <f t="shared" si="3"/>
        <v>2287378</v>
      </c>
      <c r="AG31" s="119">
        <f>+'[1]2012 Finance'!O29+'[1]2012 Finance'!P29</f>
        <v>11656</v>
      </c>
      <c r="AH31" s="22">
        <f t="shared" si="4"/>
        <v>2275722</v>
      </c>
      <c r="AI31" s="10"/>
      <c r="AJ31" s="10"/>
      <c r="AK31" s="10"/>
      <c r="AL31" s="10"/>
      <c r="AM31" s="10"/>
      <c r="AN31" s="10"/>
      <c r="AO31" s="10"/>
    </row>
    <row r="32" spans="1:41" s="12" customFormat="1" ht="17.25" customHeight="1">
      <c r="A32" s="127">
        <f t="shared" si="5"/>
        <v>27</v>
      </c>
      <c r="B32" s="118">
        <f>+'[1]2012 Finance'!$A30</f>
        <v>0</v>
      </c>
      <c r="C32" s="118"/>
      <c r="D32" s="119">
        <f>+'[1]2012 Finance'!AA30</f>
        <v>71597</v>
      </c>
      <c r="E32" s="119">
        <f>+'[1]2012 Finance'!AB30</f>
        <v>0</v>
      </c>
      <c r="F32" s="119">
        <f>+'[1]2012 Finance'!AC30</f>
        <v>0</v>
      </c>
      <c r="G32" s="119"/>
      <c r="H32" s="119">
        <f>+'[1]2012 Finance'!W30+'[1]2012 Finance'!X30</f>
        <v>3300</v>
      </c>
      <c r="I32" s="119">
        <f>+'[1]2012 Finance'!AE30</f>
        <v>0</v>
      </c>
      <c r="J32" s="119">
        <f>+'[1]2012 Finance'!AH30</f>
        <v>12522</v>
      </c>
      <c r="K32" s="119">
        <f>+'[1]2012 Finance'!AF30+'[1]2012 Finance'!AG30</f>
        <v>9517</v>
      </c>
      <c r="L32" s="119">
        <f>+'[1]2012 Finance'!Y30+'[1]2012 Finance'!Z30</f>
        <v>0</v>
      </c>
      <c r="M32" s="119">
        <f>+'[1]2012 Finance'!AI30</f>
        <v>18320</v>
      </c>
      <c r="N32" s="120">
        <f t="shared" si="0"/>
        <v>115256</v>
      </c>
      <c r="O32" s="121"/>
      <c r="P32" s="122">
        <f>+'[1]2012 Finance'!AN30+'[1]2012 Finance'!AO30+'[1]2012 Finance'!AQ30</f>
        <v>27294</v>
      </c>
      <c r="Q32" s="119">
        <f>+'[1]2012 Finance'!AP30</f>
        <v>0</v>
      </c>
      <c r="R32" s="119">
        <f>+'[1]2012 Finance'!AS30+'[1]2012 Finance'!AT30+'[1]2012 Finance'!AU30</f>
        <v>46298</v>
      </c>
      <c r="S32" s="119">
        <f>+'[1]2012 Finance'!BB30</f>
        <v>17119</v>
      </c>
      <c r="T32" s="119">
        <f>+SUM('[1]2012 Finance'!AX30:BA30)</f>
        <v>0</v>
      </c>
      <c r="U32" s="119">
        <f>SUM('[1]2012 Finance'!BC30:BJ30)</f>
        <v>13171</v>
      </c>
      <c r="V32" s="119">
        <f>+'[1]2012 Finance'!AL30+'[1]2012 Finance'!AM30</f>
        <v>855</v>
      </c>
      <c r="W32" s="119"/>
      <c r="X32" s="119">
        <f>+'[1]2012 Finance'!BL30</f>
        <v>25205</v>
      </c>
      <c r="Y32" s="123">
        <f t="shared" si="1"/>
        <v>129942</v>
      </c>
      <c r="Z32" s="120">
        <f t="shared" si="2"/>
        <v>-14686</v>
      </c>
      <c r="AA32" s="124"/>
      <c r="AB32" s="122">
        <f>+'[1]2012 Finance'!H30+'[1]2012 Finance'!I30</f>
        <v>3329000</v>
      </c>
      <c r="AC32" s="119">
        <f>+'[1]2012 Finance'!J30+'[1]2012 Finance'!K30</f>
        <v>19537</v>
      </c>
      <c r="AD32" s="119">
        <f>+'[1]2012 Finance'!L30+'[1]2012 Finance'!D30</f>
        <v>399409</v>
      </c>
      <c r="AE32" s="119">
        <f>+'[1]2012 Finance'!E30+'[1]2012 Finance'!F30</f>
        <v>3083</v>
      </c>
      <c r="AF32" s="125">
        <f t="shared" si="3"/>
        <v>3751029</v>
      </c>
      <c r="AG32" s="119">
        <f>+'[1]2012 Finance'!O30+'[1]2012 Finance'!P30</f>
        <v>44226</v>
      </c>
      <c r="AH32" s="22">
        <f t="shared" si="4"/>
        <v>3706803</v>
      </c>
      <c r="AI32" s="10"/>
      <c r="AJ32" s="10"/>
      <c r="AK32" s="10"/>
      <c r="AL32" s="10"/>
      <c r="AM32" s="10"/>
      <c r="AN32" s="10"/>
      <c r="AO32" s="10"/>
    </row>
    <row r="33" spans="1:41" s="12" customFormat="1" ht="17.25" customHeight="1">
      <c r="A33" s="127">
        <f t="shared" si="5"/>
        <v>28</v>
      </c>
      <c r="B33" s="118">
        <f>+'[1]2012 Finance'!$A31</f>
        <v>0</v>
      </c>
      <c r="C33" s="118" t="s">
        <v>355</v>
      </c>
      <c r="D33" s="119">
        <f>+'[1]2012 Finance'!AA31</f>
        <v>50800</v>
      </c>
      <c r="E33" s="119">
        <f>+'[1]2012 Finance'!AB31</f>
        <v>260</v>
      </c>
      <c r="F33" s="119">
        <f>+'[1]2012 Finance'!AC31</f>
        <v>0</v>
      </c>
      <c r="G33" s="119"/>
      <c r="H33" s="119">
        <f>+'[1]2012 Finance'!W31+'[1]2012 Finance'!X31</f>
        <v>0</v>
      </c>
      <c r="I33" s="119">
        <f>+'[1]2012 Finance'!AE31</f>
        <v>0</v>
      </c>
      <c r="J33" s="119">
        <f>+'[1]2012 Finance'!AH31</f>
        <v>3862</v>
      </c>
      <c r="K33" s="119">
        <f>+'[1]2012 Finance'!AF31+'[1]2012 Finance'!AG31</f>
        <v>11762</v>
      </c>
      <c r="L33" s="119">
        <f>+'[1]2012 Finance'!Y31+'[1]2012 Finance'!Z31</f>
        <v>0</v>
      </c>
      <c r="M33" s="119">
        <f>+'[1]2012 Finance'!AI31</f>
        <v>83658</v>
      </c>
      <c r="N33" s="120">
        <f t="shared" si="0"/>
        <v>150342</v>
      </c>
      <c r="O33" s="121"/>
      <c r="P33" s="122">
        <f>+'[1]2012 Finance'!AN31+'[1]2012 Finance'!AO31+'[1]2012 Finance'!AQ31</f>
        <v>48844</v>
      </c>
      <c r="Q33" s="119">
        <f>+'[1]2012 Finance'!AP31</f>
        <v>0</v>
      </c>
      <c r="R33" s="119">
        <f>+'[1]2012 Finance'!AS31+'[1]2012 Finance'!AT31+'[1]2012 Finance'!AU31</f>
        <v>0</v>
      </c>
      <c r="S33" s="119">
        <f>+'[1]2012 Finance'!BB31</f>
        <v>51471</v>
      </c>
      <c r="T33" s="119">
        <f>+SUM('[1]2012 Finance'!AX31:BA31)</f>
        <v>0</v>
      </c>
      <c r="U33" s="119">
        <f>SUM('[1]2012 Finance'!BC31:BJ31)</f>
        <v>3888</v>
      </c>
      <c r="V33" s="119">
        <f>+'[1]2012 Finance'!AL31+'[1]2012 Finance'!AM31</f>
        <v>6500</v>
      </c>
      <c r="W33" s="119"/>
      <c r="X33" s="119">
        <f>+'[1]2012 Finance'!BL31</f>
        <v>6144</v>
      </c>
      <c r="Y33" s="123">
        <f t="shared" si="1"/>
        <v>116847</v>
      </c>
      <c r="Z33" s="120">
        <f t="shared" si="2"/>
        <v>33495</v>
      </c>
      <c r="AA33" s="124"/>
      <c r="AB33" s="122">
        <f>+'[1]2012 Finance'!H31+'[1]2012 Finance'!I31</f>
        <v>0</v>
      </c>
      <c r="AC33" s="119">
        <f>+'[1]2012 Finance'!J31+'[1]2012 Finance'!K31</f>
        <v>0</v>
      </c>
      <c r="AD33" s="119">
        <f>+'[1]2012 Finance'!L31+'[1]2012 Finance'!D31</f>
        <v>286488</v>
      </c>
      <c r="AE33" s="119">
        <f>+'[1]2012 Finance'!E31+'[1]2012 Finance'!F31</f>
        <v>3967</v>
      </c>
      <c r="AF33" s="125">
        <f t="shared" si="3"/>
        <v>290455</v>
      </c>
      <c r="AG33" s="119">
        <f>+'[1]2012 Finance'!O31+'[1]2012 Finance'!P31</f>
        <v>1654</v>
      </c>
      <c r="AH33" s="22">
        <f t="shared" si="4"/>
        <v>288801</v>
      </c>
      <c r="AI33" s="10"/>
      <c r="AJ33" s="10"/>
      <c r="AK33" s="10"/>
      <c r="AL33" s="10"/>
      <c r="AM33" s="10"/>
      <c r="AN33" s="10"/>
      <c r="AO33" s="10"/>
    </row>
    <row r="34" spans="1:41" s="12" customFormat="1" ht="17.25" customHeight="1">
      <c r="A34" s="127">
        <f t="shared" si="5"/>
        <v>29</v>
      </c>
      <c r="B34" s="118">
        <f>+'[1]2012 Finance'!$A32</f>
        <v>0</v>
      </c>
      <c r="C34" s="118" t="s">
        <v>355</v>
      </c>
      <c r="D34" s="119">
        <f>+'[1]2012 Finance'!AA32</f>
        <v>55682</v>
      </c>
      <c r="E34" s="119">
        <f>+'[1]2012 Finance'!AB32</f>
        <v>225</v>
      </c>
      <c r="F34" s="119">
        <f>+'[1]2012 Finance'!AC32</f>
        <v>0</v>
      </c>
      <c r="G34" s="119"/>
      <c r="H34" s="119">
        <f>+'[1]2012 Finance'!W32+'[1]2012 Finance'!X32</f>
        <v>0</v>
      </c>
      <c r="I34" s="119">
        <f>+'[1]2012 Finance'!AE32</f>
        <v>0</v>
      </c>
      <c r="J34" s="119">
        <f>+'[1]2012 Finance'!AH32</f>
        <v>16783</v>
      </c>
      <c r="K34" s="119">
        <f>+'[1]2012 Finance'!AF32+'[1]2012 Finance'!AG32</f>
        <v>2350</v>
      </c>
      <c r="L34" s="119">
        <f>+'[1]2012 Finance'!Y32+'[1]2012 Finance'!Z32</f>
        <v>0</v>
      </c>
      <c r="M34" s="119">
        <f>+'[1]2012 Finance'!AI32</f>
        <v>2043</v>
      </c>
      <c r="N34" s="120">
        <f t="shared" si="0"/>
        <v>77083</v>
      </c>
      <c r="O34" s="121"/>
      <c r="P34" s="122">
        <f>+'[1]2012 Finance'!AN32+'[1]2012 Finance'!AO32+'[1]2012 Finance'!AQ32</f>
        <v>39181</v>
      </c>
      <c r="Q34" s="119">
        <f>+'[1]2012 Finance'!AP32</f>
        <v>0</v>
      </c>
      <c r="R34" s="119">
        <f>+'[1]2012 Finance'!AS32+'[1]2012 Finance'!AT32+'[1]2012 Finance'!AU32</f>
        <v>7058</v>
      </c>
      <c r="S34" s="119">
        <f>+'[1]2012 Finance'!BB32</f>
        <v>22788</v>
      </c>
      <c r="T34" s="119">
        <f>+SUM('[1]2012 Finance'!AX32:BA32)</f>
        <v>0</v>
      </c>
      <c r="U34" s="119">
        <f>SUM('[1]2012 Finance'!BC32:BJ32)</f>
        <v>9290</v>
      </c>
      <c r="V34" s="119">
        <f>+'[1]2012 Finance'!AL32+'[1]2012 Finance'!AM32</f>
        <v>225</v>
      </c>
      <c r="W34" s="119"/>
      <c r="X34" s="119">
        <f>+'[1]2012 Finance'!BL32</f>
        <v>5459</v>
      </c>
      <c r="Y34" s="123">
        <f t="shared" si="1"/>
        <v>84001</v>
      </c>
      <c r="Z34" s="120">
        <f t="shared" si="2"/>
        <v>-6918</v>
      </c>
      <c r="AA34" s="124"/>
      <c r="AB34" s="122">
        <f>+'[1]2012 Finance'!H32+'[1]2012 Finance'!I32</f>
        <v>931000</v>
      </c>
      <c r="AC34" s="119">
        <f>+'[1]2012 Finance'!J32+'[1]2012 Finance'!K32</f>
        <v>32000</v>
      </c>
      <c r="AD34" s="119">
        <f>+'[1]2012 Finance'!L32+'[1]2012 Finance'!D32</f>
        <v>64226</v>
      </c>
      <c r="AE34" s="119">
        <f>+'[1]2012 Finance'!E32+'[1]2012 Finance'!F32</f>
        <v>0</v>
      </c>
      <c r="AF34" s="125">
        <f t="shared" si="3"/>
        <v>1027226</v>
      </c>
      <c r="AG34" s="119">
        <f>+'[1]2012 Finance'!O32+'[1]2012 Finance'!P32</f>
        <v>0</v>
      </c>
      <c r="AH34" s="22">
        <f t="shared" si="4"/>
        <v>1027226</v>
      </c>
      <c r="AI34" s="10"/>
      <c r="AJ34" s="10"/>
      <c r="AK34" s="10"/>
      <c r="AL34" s="10"/>
      <c r="AM34" s="10"/>
      <c r="AN34" s="10"/>
      <c r="AO34" s="10"/>
    </row>
    <row r="35" spans="1:41" s="12" customFormat="1" ht="17.25" customHeight="1">
      <c r="A35" s="127">
        <f t="shared" si="5"/>
        <v>30</v>
      </c>
      <c r="B35" s="118">
        <f>+'[1]2012 Finance'!$A33</f>
        <v>0</v>
      </c>
      <c r="C35" s="118" t="s">
        <v>356</v>
      </c>
      <c r="D35" s="119">
        <f>+'[1]2012 Finance'!AA33</f>
        <v>142730</v>
      </c>
      <c r="E35" s="119">
        <f>+'[1]2012 Finance'!AB33</f>
        <v>5700</v>
      </c>
      <c r="F35" s="119">
        <f>+'[1]2012 Finance'!AC33</f>
        <v>350</v>
      </c>
      <c r="G35" s="119"/>
      <c r="H35" s="119">
        <f>+'[1]2012 Finance'!W33+'[1]2012 Finance'!X33</f>
        <v>0</v>
      </c>
      <c r="I35" s="119">
        <f>+'[1]2012 Finance'!AE33</f>
        <v>0</v>
      </c>
      <c r="J35" s="119">
        <f>+'[1]2012 Finance'!AH33</f>
        <v>0</v>
      </c>
      <c r="K35" s="119">
        <f>+'[1]2012 Finance'!AF33+'[1]2012 Finance'!AG33</f>
        <v>0</v>
      </c>
      <c r="L35" s="119">
        <f>+'[1]2012 Finance'!Y33+'[1]2012 Finance'!Z33</f>
        <v>0</v>
      </c>
      <c r="M35" s="119">
        <f>+'[1]2012 Finance'!AI33</f>
        <v>9696</v>
      </c>
      <c r="N35" s="120">
        <f t="shared" si="0"/>
        <v>158476</v>
      </c>
      <c r="O35" s="121"/>
      <c r="P35" s="122">
        <f>+'[1]2012 Finance'!AN33+'[1]2012 Finance'!AO33+'[1]2012 Finance'!AQ33</f>
        <v>57595</v>
      </c>
      <c r="Q35" s="119">
        <f>+'[1]2012 Finance'!AP33</f>
        <v>0</v>
      </c>
      <c r="R35" s="119">
        <f>+'[1]2012 Finance'!AS33+'[1]2012 Finance'!AT33+'[1]2012 Finance'!AU33</f>
        <v>12892</v>
      </c>
      <c r="S35" s="119">
        <f>+'[1]2012 Finance'!BB33</f>
        <v>16011</v>
      </c>
      <c r="T35" s="119">
        <f>+SUM('[1]2012 Finance'!AX33:BA33)</f>
        <v>9064</v>
      </c>
      <c r="U35" s="119">
        <f>SUM('[1]2012 Finance'!BC33:BJ33)</f>
        <v>18717</v>
      </c>
      <c r="V35" s="119">
        <f>+'[1]2012 Finance'!AL33+'[1]2012 Finance'!AM33</f>
        <v>13787</v>
      </c>
      <c r="W35" s="119"/>
      <c r="X35" s="119">
        <f>+'[1]2012 Finance'!BL33</f>
        <v>14501</v>
      </c>
      <c r="Y35" s="123">
        <f t="shared" si="1"/>
        <v>142567</v>
      </c>
      <c r="Z35" s="120">
        <f t="shared" si="2"/>
        <v>15909</v>
      </c>
      <c r="AA35" s="124"/>
      <c r="AB35" s="122">
        <f>+'[1]2012 Finance'!H33+'[1]2012 Finance'!I33</f>
        <v>644709</v>
      </c>
      <c r="AC35" s="119">
        <f>+'[1]2012 Finance'!J33+'[1]2012 Finance'!K33</f>
        <v>10562</v>
      </c>
      <c r="AD35" s="119">
        <f>+'[1]2012 Finance'!L33+'[1]2012 Finance'!D33</f>
        <v>32385</v>
      </c>
      <c r="AE35" s="119">
        <f>+'[1]2012 Finance'!E33+'[1]2012 Finance'!F33</f>
        <v>1586</v>
      </c>
      <c r="AF35" s="125">
        <f t="shared" si="3"/>
        <v>689242</v>
      </c>
      <c r="AG35" s="119">
        <f>+'[1]2012 Finance'!O33+'[1]2012 Finance'!P33</f>
        <v>145000</v>
      </c>
      <c r="AH35" s="22">
        <f t="shared" si="4"/>
        <v>544242</v>
      </c>
      <c r="AI35" s="10"/>
      <c r="AJ35" s="10"/>
      <c r="AK35" s="10"/>
      <c r="AL35" s="10"/>
      <c r="AM35" s="10"/>
      <c r="AN35" s="10"/>
      <c r="AO35" s="10"/>
    </row>
    <row r="36" spans="1:41" s="12" customFormat="1" ht="17.25" customHeight="1">
      <c r="A36" s="127">
        <f t="shared" si="5"/>
        <v>31</v>
      </c>
      <c r="B36" s="118">
        <f>+'[1]2012 Finance'!$A34</f>
        <v>0</v>
      </c>
      <c r="C36" s="118" t="s">
        <v>355</v>
      </c>
      <c r="D36" s="119">
        <f>+'[1]2012 Finance'!AA34</f>
        <v>54299</v>
      </c>
      <c r="E36" s="119">
        <f>+'[1]2012 Finance'!AB34</f>
        <v>0</v>
      </c>
      <c r="F36" s="119">
        <f>+'[1]2012 Finance'!AC34</f>
        <v>0</v>
      </c>
      <c r="G36" s="119"/>
      <c r="H36" s="119">
        <f>+'[1]2012 Finance'!W34+'[1]2012 Finance'!X34</f>
        <v>0</v>
      </c>
      <c r="I36" s="119">
        <f>+'[1]2012 Finance'!AE34</f>
        <v>0</v>
      </c>
      <c r="J36" s="119">
        <f>+'[1]2012 Finance'!AH34</f>
        <v>4059</v>
      </c>
      <c r="K36" s="119">
        <f>+'[1]2012 Finance'!AF34+'[1]2012 Finance'!AG34</f>
        <v>1331</v>
      </c>
      <c r="L36" s="119">
        <f>+'[1]2012 Finance'!Y34+'[1]2012 Finance'!Z34</f>
        <v>0</v>
      </c>
      <c r="M36" s="119">
        <f>+'[1]2012 Finance'!AI34</f>
        <v>18669</v>
      </c>
      <c r="N36" s="120">
        <f t="shared" si="0"/>
        <v>78358</v>
      </c>
      <c r="O36" s="121"/>
      <c r="P36" s="122">
        <f>+'[1]2012 Finance'!AN34+'[1]2012 Finance'!AO34+'[1]2012 Finance'!AQ34</f>
        <v>54362</v>
      </c>
      <c r="Q36" s="119">
        <f>+'[1]2012 Finance'!AP34</f>
        <v>0</v>
      </c>
      <c r="R36" s="119">
        <f>+'[1]2012 Finance'!AS34+'[1]2012 Finance'!AT34+'[1]2012 Finance'!AU34</f>
        <v>0</v>
      </c>
      <c r="S36" s="119">
        <f>+'[1]2012 Finance'!BB34</f>
        <v>14419</v>
      </c>
      <c r="T36" s="119">
        <f>+SUM('[1]2012 Finance'!AX34:BA34)</f>
        <v>0</v>
      </c>
      <c r="U36" s="119">
        <f>SUM('[1]2012 Finance'!BC34:BJ34)</f>
        <v>1952</v>
      </c>
      <c r="V36" s="119">
        <f>+'[1]2012 Finance'!AL34+'[1]2012 Finance'!AM34</f>
        <v>0</v>
      </c>
      <c r="W36" s="119"/>
      <c r="X36" s="119">
        <f>+'[1]2012 Finance'!BL34</f>
        <v>3531</v>
      </c>
      <c r="Y36" s="123">
        <f t="shared" si="1"/>
        <v>74264</v>
      </c>
      <c r="Z36" s="120">
        <f t="shared" si="2"/>
        <v>4094</v>
      </c>
      <c r="AA36" s="124"/>
      <c r="AB36" s="122">
        <f>+'[1]2012 Finance'!H34+'[1]2012 Finance'!I34</f>
        <v>506812</v>
      </c>
      <c r="AC36" s="119">
        <f>+'[1]2012 Finance'!J34+'[1]2012 Finance'!K34</f>
        <v>12642</v>
      </c>
      <c r="AD36" s="119">
        <f>+'[1]2012 Finance'!L34+'[1]2012 Finance'!D34</f>
        <v>35218</v>
      </c>
      <c r="AE36" s="119">
        <f>+'[1]2012 Finance'!E34+'[1]2012 Finance'!F34</f>
        <v>0</v>
      </c>
      <c r="AF36" s="125">
        <f t="shared" si="3"/>
        <v>554672</v>
      </c>
      <c r="AG36" s="119">
        <f>+'[1]2012 Finance'!O34+'[1]2012 Finance'!P34</f>
        <v>0</v>
      </c>
      <c r="AH36" s="22">
        <f t="shared" si="4"/>
        <v>554672</v>
      </c>
      <c r="AI36" s="10"/>
      <c r="AJ36" s="10"/>
      <c r="AK36" s="10"/>
      <c r="AL36" s="10"/>
      <c r="AM36" s="10"/>
      <c r="AN36" s="10"/>
      <c r="AO36" s="10"/>
    </row>
    <row r="37" spans="1:41" s="12" customFormat="1" ht="17.25" customHeight="1">
      <c r="A37" s="127">
        <f t="shared" si="5"/>
        <v>32</v>
      </c>
      <c r="B37" s="118">
        <f>+'[1]2012 Finance'!$A35</f>
        <v>0</v>
      </c>
      <c r="C37" s="118" t="s">
        <v>355</v>
      </c>
      <c r="D37" s="119">
        <f>+'[1]2012 Finance'!AA35</f>
        <v>12100</v>
      </c>
      <c r="E37" s="119">
        <f>+'[1]2012 Finance'!AB35</f>
        <v>2610</v>
      </c>
      <c r="F37" s="119">
        <f>+'[1]2012 Finance'!AC35</f>
        <v>82</v>
      </c>
      <c r="G37" s="119"/>
      <c r="H37" s="119">
        <f>+'[1]2012 Finance'!W35+'[1]2012 Finance'!X35</f>
        <v>0</v>
      </c>
      <c r="I37" s="119">
        <f>+'[1]2012 Finance'!AE35</f>
        <v>0</v>
      </c>
      <c r="J37" s="119">
        <f>+'[1]2012 Finance'!AH35</f>
        <v>0</v>
      </c>
      <c r="K37" s="119">
        <f>+'[1]2012 Finance'!AF35+'[1]2012 Finance'!AG35</f>
        <v>18642</v>
      </c>
      <c r="L37" s="119">
        <f>+'[1]2012 Finance'!Y35+'[1]2012 Finance'!Z35</f>
        <v>0</v>
      </c>
      <c r="M37" s="119">
        <f>+'[1]2012 Finance'!AI35</f>
        <v>0</v>
      </c>
      <c r="N37" s="120">
        <f t="shared" si="0"/>
        <v>33434</v>
      </c>
      <c r="O37" s="121"/>
      <c r="P37" s="122">
        <f>+'[1]2012 Finance'!AN35+'[1]2012 Finance'!AO35+'[1]2012 Finance'!AQ35</f>
        <v>8741</v>
      </c>
      <c r="Q37" s="119">
        <f>+'[1]2012 Finance'!AP35</f>
        <v>0</v>
      </c>
      <c r="R37" s="119">
        <f>+'[1]2012 Finance'!AS35+'[1]2012 Finance'!AT35+'[1]2012 Finance'!AU35</f>
        <v>0</v>
      </c>
      <c r="S37" s="119">
        <f>+'[1]2012 Finance'!BB35</f>
        <v>8970</v>
      </c>
      <c r="T37" s="119">
        <f>+SUM('[1]2012 Finance'!AX35:BA35)</f>
        <v>161</v>
      </c>
      <c r="U37" s="119">
        <f>SUM('[1]2012 Finance'!BC35:BJ35)</f>
        <v>2676</v>
      </c>
      <c r="V37" s="119">
        <f>+'[1]2012 Finance'!AL35+'[1]2012 Finance'!AM35</f>
        <v>0</v>
      </c>
      <c r="W37" s="119"/>
      <c r="X37" s="119">
        <f>+'[1]2012 Finance'!BL35</f>
        <v>4117</v>
      </c>
      <c r="Y37" s="123">
        <f t="shared" si="1"/>
        <v>24665</v>
      </c>
      <c r="Z37" s="120">
        <f t="shared" si="2"/>
        <v>8769</v>
      </c>
      <c r="AA37" s="124"/>
      <c r="AB37" s="122">
        <f>+'[1]2012 Finance'!H35+'[1]2012 Finance'!I35</f>
        <v>373230</v>
      </c>
      <c r="AC37" s="119">
        <f>+'[1]2012 Finance'!J35+'[1]2012 Finance'!K35</f>
        <v>180</v>
      </c>
      <c r="AD37" s="119">
        <f>+'[1]2012 Finance'!L35+'[1]2012 Finance'!D35</f>
        <v>425255</v>
      </c>
      <c r="AE37" s="119">
        <f>+'[1]2012 Finance'!E35+'[1]2012 Finance'!F35</f>
        <v>11370</v>
      </c>
      <c r="AF37" s="125">
        <f t="shared" si="3"/>
        <v>810035</v>
      </c>
      <c r="AG37" s="119">
        <f>+'[1]2012 Finance'!O35+'[1]2012 Finance'!P35</f>
        <v>60</v>
      </c>
      <c r="AH37" s="22">
        <f t="shared" si="4"/>
        <v>809975</v>
      </c>
      <c r="AI37" s="10"/>
      <c r="AJ37" s="10"/>
      <c r="AK37" s="10"/>
      <c r="AL37" s="10"/>
      <c r="AM37" s="10"/>
      <c r="AN37" s="10"/>
      <c r="AO37" s="10"/>
    </row>
    <row r="38" spans="1:41" s="12" customFormat="1" ht="17.25" customHeight="1">
      <c r="A38" s="127">
        <f t="shared" si="5"/>
        <v>33</v>
      </c>
      <c r="B38" s="118">
        <f>+'[1]2012 Finance'!$A36</f>
        <v>0</v>
      </c>
      <c r="C38" s="118" t="s">
        <v>354</v>
      </c>
      <c r="D38" s="119">
        <f>+'[1]2012 Finance'!AA36</f>
        <v>48792</v>
      </c>
      <c r="E38" s="119">
        <f>+'[1]2012 Finance'!AB36</f>
        <v>17602</v>
      </c>
      <c r="F38" s="119">
        <f>+'[1]2012 Finance'!AC36</f>
        <v>244</v>
      </c>
      <c r="G38" s="119"/>
      <c r="H38" s="119">
        <f>+'[1]2012 Finance'!W36+'[1]2012 Finance'!X36</f>
        <v>0</v>
      </c>
      <c r="I38" s="119">
        <f>+'[1]2012 Finance'!AE36</f>
        <v>0</v>
      </c>
      <c r="J38" s="119">
        <f>+'[1]2012 Finance'!AH36</f>
        <v>41612</v>
      </c>
      <c r="K38" s="119">
        <f>+'[1]2012 Finance'!AF36+'[1]2012 Finance'!AG36</f>
        <v>1155</v>
      </c>
      <c r="L38" s="119">
        <f>+'[1]2012 Finance'!Y36+'[1]2012 Finance'!Z36</f>
        <v>0</v>
      </c>
      <c r="M38" s="119">
        <f>+'[1]2012 Finance'!AI36</f>
        <v>2118</v>
      </c>
      <c r="N38" s="120">
        <f t="shared" si="0"/>
        <v>111523</v>
      </c>
      <c r="O38" s="121"/>
      <c r="P38" s="122">
        <f>+'[1]2012 Finance'!AN36+'[1]2012 Finance'!AO36+'[1]2012 Finance'!AQ36</f>
        <v>20662</v>
      </c>
      <c r="Q38" s="119">
        <f>+'[1]2012 Finance'!AP36</f>
        <v>16358</v>
      </c>
      <c r="R38" s="119">
        <f>+'[1]2012 Finance'!AS36+'[1]2012 Finance'!AT36+'[1]2012 Finance'!AU36</f>
        <v>0</v>
      </c>
      <c r="S38" s="119">
        <f>+'[1]2012 Finance'!BB36</f>
        <v>33543</v>
      </c>
      <c r="T38" s="119">
        <f>+SUM('[1]2012 Finance'!AX36:BA36)</f>
        <v>2776</v>
      </c>
      <c r="U38" s="119">
        <f>SUM('[1]2012 Finance'!BC36:BJ36)</f>
        <v>6483</v>
      </c>
      <c r="V38" s="119">
        <f>+'[1]2012 Finance'!AL36+'[1]2012 Finance'!AM36</f>
        <v>0</v>
      </c>
      <c r="W38" s="119"/>
      <c r="X38" s="119">
        <f>+'[1]2012 Finance'!BL36</f>
        <v>18189</v>
      </c>
      <c r="Y38" s="123">
        <f t="shared" si="1"/>
        <v>98011</v>
      </c>
      <c r="Z38" s="120">
        <f t="shared" si="2"/>
        <v>13512</v>
      </c>
      <c r="AA38" s="124"/>
      <c r="AB38" s="122">
        <f>+'[1]2012 Finance'!H36+'[1]2012 Finance'!I36</f>
        <v>1520000</v>
      </c>
      <c r="AC38" s="119">
        <f>+'[1]2012 Finance'!J36+'[1]2012 Finance'!K36</f>
        <v>0</v>
      </c>
      <c r="AD38" s="119">
        <f>+'[1]2012 Finance'!L36+'[1]2012 Finance'!D36</f>
        <v>54680</v>
      </c>
      <c r="AE38" s="119">
        <f>+'[1]2012 Finance'!E36+'[1]2012 Finance'!F36</f>
        <v>4316</v>
      </c>
      <c r="AF38" s="125">
        <f t="shared" si="3"/>
        <v>1578996</v>
      </c>
      <c r="AG38" s="119">
        <f>+'[1]2012 Finance'!O36+'[1]2012 Finance'!P36</f>
        <v>49587</v>
      </c>
      <c r="AH38" s="22">
        <f t="shared" si="4"/>
        <v>1529409</v>
      </c>
      <c r="AI38" s="10"/>
      <c r="AJ38" s="10"/>
      <c r="AK38" s="10"/>
      <c r="AL38" s="10"/>
      <c r="AM38" s="10"/>
      <c r="AN38" s="10"/>
      <c r="AO38" s="10"/>
    </row>
    <row r="39" spans="1:41" s="12" customFormat="1" ht="17.25" customHeight="1">
      <c r="A39" s="127">
        <f t="shared" si="5"/>
        <v>34</v>
      </c>
      <c r="B39" s="118">
        <f>+'[1]2012 Finance'!$A37</f>
        <v>0</v>
      </c>
      <c r="C39" s="118" t="s">
        <v>354</v>
      </c>
      <c r="D39" s="119">
        <f>+'[1]2012 Finance'!AA37</f>
        <v>0</v>
      </c>
      <c r="E39" s="119">
        <f>+'[1]2012 Finance'!AB37</f>
        <v>0</v>
      </c>
      <c r="F39" s="119">
        <f>+'[1]2012 Finance'!AC37</f>
        <v>0</v>
      </c>
      <c r="G39" s="119"/>
      <c r="H39" s="119">
        <f>+'[1]2012 Finance'!W37+'[1]2012 Finance'!X37</f>
        <v>0</v>
      </c>
      <c r="I39" s="119">
        <f>+'[1]2012 Finance'!AE37</f>
        <v>0</v>
      </c>
      <c r="J39" s="119">
        <f>+'[1]2012 Finance'!AH37</f>
        <v>0</v>
      </c>
      <c r="K39" s="119">
        <f>+'[1]2012 Finance'!AF37+'[1]2012 Finance'!AG37</f>
        <v>0</v>
      </c>
      <c r="L39" s="119">
        <f>+'[1]2012 Finance'!Y37+'[1]2012 Finance'!Z37</f>
        <v>0</v>
      </c>
      <c r="M39" s="119">
        <f>+'[1]2012 Finance'!AI37</f>
        <v>0</v>
      </c>
      <c r="N39" s="120">
        <f t="shared" si="0"/>
        <v>0</v>
      </c>
      <c r="O39" s="121"/>
      <c r="P39" s="122">
        <f>+'[1]2012 Finance'!AN37+'[1]2012 Finance'!AO37+'[1]2012 Finance'!AQ37</f>
        <v>0</v>
      </c>
      <c r="Q39" s="119">
        <f>+'[1]2012 Finance'!AP37</f>
        <v>0</v>
      </c>
      <c r="R39" s="119">
        <f>+'[1]2012 Finance'!AS37+'[1]2012 Finance'!AT37+'[1]2012 Finance'!AU37</f>
        <v>0</v>
      </c>
      <c r="S39" s="119">
        <f>+'[1]2012 Finance'!BB37</f>
        <v>0</v>
      </c>
      <c r="T39" s="119">
        <f>+SUM('[1]2012 Finance'!AX37:BA37)</f>
        <v>0</v>
      </c>
      <c r="U39" s="119">
        <f>SUM('[1]2012 Finance'!BC37:BJ37)</f>
        <v>0</v>
      </c>
      <c r="V39" s="119">
        <f>+'[1]2012 Finance'!AL37+'[1]2012 Finance'!AM37</f>
        <v>0</v>
      </c>
      <c r="W39" s="119"/>
      <c r="X39" s="119">
        <f>+'[1]2012 Finance'!BL37</f>
        <v>0</v>
      </c>
      <c r="Y39" s="123">
        <f t="shared" si="1"/>
        <v>0</v>
      </c>
      <c r="Z39" s="120">
        <f t="shared" si="2"/>
        <v>0</v>
      </c>
      <c r="AA39" s="124"/>
      <c r="AB39" s="122">
        <f>+'[1]2012 Finance'!H37+'[1]2012 Finance'!I37</f>
        <v>0</v>
      </c>
      <c r="AC39" s="119">
        <f>+'[1]2012 Finance'!J37+'[1]2012 Finance'!K37</f>
        <v>0</v>
      </c>
      <c r="AD39" s="119">
        <f>+'[1]2012 Finance'!L37+'[1]2012 Finance'!D37</f>
        <v>0</v>
      </c>
      <c r="AE39" s="119">
        <f>+'[1]2012 Finance'!E37+'[1]2012 Finance'!F37</f>
        <v>0</v>
      </c>
      <c r="AF39" s="125">
        <f t="shared" si="3"/>
        <v>0</v>
      </c>
      <c r="AG39" s="119">
        <f>+'[1]2012 Finance'!O37+'[1]2012 Finance'!P37</f>
        <v>0</v>
      </c>
      <c r="AH39" s="22">
        <f t="shared" si="4"/>
        <v>0</v>
      </c>
      <c r="AI39" s="10"/>
      <c r="AJ39" s="10"/>
      <c r="AK39" s="10"/>
      <c r="AL39" s="10"/>
      <c r="AM39" s="10"/>
      <c r="AN39" s="10"/>
      <c r="AO39" s="10"/>
    </row>
    <row r="40" spans="1:41" s="12" customFormat="1" ht="17.25" customHeight="1">
      <c r="A40" s="127">
        <f t="shared" si="5"/>
        <v>35</v>
      </c>
      <c r="B40" s="118">
        <f>+'[1]2012 Finance'!$A38</f>
        <v>0</v>
      </c>
      <c r="C40" s="118" t="s">
        <v>354</v>
      </c>
      <c r="D40" s="119">
        <f>+'[1]2012 Finance'!AA38</f>
        <v>46693</v>
      </c>
      <c r="E40" s="119">
        <f>+'[1]2012 Finance'!AB38</f>
        <v>844</v>
      </c>
      <c r="F40" s="119">
        <f>+'[1]2012 Finance'!AC38</f>
        <v>748</v>
      </c>
      <c r="G40" s="119"/>
      <c r="H40" s="119">
        <f>+'[1]2012 Finance'!W38+'[1]2012 Finance'!X38</f>
        <v>0</v>
      </c>
      <c r="I40" s="119">
        <f>+'[1]2012 Finance'!AE38</f>
        <v>0</v>
      </c>
      <c r="J40" s="119">
        <f>+'[1]2012 Finance'!AH38</f>
        <v>8969</v>
      </c>
      <c r="K40" s="119">
        <f>+'[1]2012 Finance'!AF38+'[1]2012 Finance'!AG38</f>
        <v>1710</v>
      </c>
      <c r="L40" s="119">
        <f>+'[1]2012 Finance'!Y38+'[1]2012 Finance'!Z38</f>
        <v>952</v>
      </c>
      <c r="M40" s="119">
        <f>+'[1]2012 Finance'!AI38</f>
        <v>0</v>
      </c>
      <c r="N40" s="120">
        <f t="shared" si="0"/>
        <v>59916</v>
      </c>
      <c r="O40" s="121"/>
      <c r="P40" s="122">
        <f>+'[1]2012 Finance'!AN38+'[1]2012 Finance'!AO38+'[1]2012 Finance'!AQ38</f>
        <v>6651</v>
      </c>
      <c r="Q40" s="119">
        <f>+'[1]2012 Finance'!AP38</f>
        <v>0</v>
      </c>
      <c r="R40" s="119">
        <f>+'[1]2012 Finance'!AS38+'[1]2012 Finance'!AT38+'[1]2012 Finance'!AU38</f>
        <v>3254</v>
      </c>
      <c r="S40" s="119">
        <f>+'[1]2012 Finance'!BB38</f>
        <v>19807</v>
      </c>
      <c r="T40" s="119">
        <f>+SUM('[1]2012 Finance'!AX38:BA38)</f>
        <v>0</v>
      </c>
      <c r="U40" s="119">
        <f>SUM('[1]2012 Finance'!BC38:BJ38)</f>
        <v>3776</v>
      </c>
      <c r="V40" s="119">
        <f>+'[1]2012 Finance'!AL38+'[1]2012 Finance'!AM38</f>
        <v>1244</v>
      </c>
      <c r="W40" s="119"/>
      <c r="X40" s="119">
        <f>+'[1]2012 Finance'!BL38</f>
        <v>3535</v>
      </c>
      <c r="Y40" s="123">
        <f t="shared" si="1"/>
        <v>38267</v>
      </c>
      <c r="Z40" s="120">
        <f t="shared" si="2"/>
        <v>21649</v>
      </c>
      <c r="AA40" s="124"/>
      <c r="AB40" s="122">
        <f>+'[1]2012 Finance'!H38+'[1]2012 Finance'!I38</f>
        <v>765041</v>
      </c>
      <c r="AC40" s="119">
        <f>+'[1]2012 Finance'!J38+'[1]2012 Finance'!K38</f>
        <v>0</v>
      </c>
      <c r="AD40" s="119">
        <f>+'[1]2012 Finance'!L38+'[1]2012 Finance'!D38</f>
        <v>67406</v>
      </c>
      <c r="AE40" s="119">
        <f>+'[1]2012 Finance'!E38+'[1]2012 Finance'!F38</f>
        <v>1185</v>
      </c>
      <c r="AF40" s="125">
        <f t="shared" si="3"/>
        <v>833632</v>
      </c>
      <c r="AG40" s="119">
        <f>+'[1]2012 Finance'!O38+'[1]2012 Finance'!P38</f>
        <v>547</v>
      </c>
      <c r="AH40" s="22">
        <f t="shared" si="4"/>
        <v>833085</v>
      </c>
      <c r="AI40" s="10"/>
      <c r="AJ40" s="10"/>
      <c r="AK40" s="10"/>
      <c r="AL40" s="10"/>
      <c r="AM40" s="10"/>
      <c r="AN40" s="10"/>
      <c r="AO40" s="10"/>
    </row>
    <row r="41" spans="1:41" s="12" customFormat="1" ht="17.25" customHeight="1">
      <c r="A41" s="127">
        <f t="shared" si="5"/>
        <v>36</v>
      </c>
      <c r="B41" s="118">
        <f>+'[1]2012 Finance'!$A39</f>
        <v>0</v>
      </c>
      <c r="C41" s="118" t="s">
        <v>354</v>
      </c>
      <c r="D41" s="119">
        <f>+'[1]2012 Finance'!AA39</f>
        <v>97367</v>
      </c>
      <c r="E41" s="119">
        <f>+'[1]2012 Finance'!AB39</f>
        <v>0</v>
      </c>
      <c r="F41" s="119">
        <f>+'[1]2012 Finance'!AC39</f>
        <v>1532</v>
      </c>
      <c r="G41" s="119"/>
      <c r="H41" s="119">
        <f>+'[1]2012 Finance'!W39+'[1]2012 Finance'!X39</f>
        <v>0</v>
      </c>
      <c r="I41" s="119">
        <f>+'[1]2012 Finance'!AE39</f>
        <v>0</v>
      </c>
      <c r="J41" s="119">
        <f>+'[1]2012 Finance'!AH39</f>
        <v>4063</v>
      </c>
      <c r="K41" s="119">
        <f>+'[1]2012 Finance'!AF39+'[1]2012 Finance'!AG39</f>
        <v>577</v>
      </c>
      <c r="L41" s="119">
        <f>+'[1]2012 Finance'!Y39+'[1]2012 Finance'!Z39</f>
        <v>9872</v>
      </c>
      <c r="M41" s="119">
        <f>+'[1]2012 Finance'!AI39</f>
        <v>14916</v>
      </c>
      <c r="N41" s="120">
        <f t="shared" si="0"/>
        <v>128327</v>
      </c>
      <c r="O41" s="121"/>
      <c r="P41" s="122">
        <f>+'[1]2012 Finance'!AN39+'[1]2012 Finance'!AO39+'[1]2012 Finance'!AQ39</f>
        <v>55451</v>
      </c>
      <c r="Q41" s="119">
        <f>+'[1]2012 Finance'!AP39</f>
        <v>4063</v>
      </c>
      <c r="R41" s="119">
        <f>+'[1]2012 Finance'!AS39+'[1]2012 Finance'!AT39+'[1]2012 Finance'!AU39</f>
        <v>20181</v>
      </c>
      <c r="S41" s="119">
        <f>+'[1]2012 Finance'!BB39</f>
        <v>15723</v>
      </c>
      <c r="T41" s="119">
        <f>+SUM('[1]2012 Finance'!AX39:BA39)</f>
        <v>11640</v>
      </c>
      <c r="U41" s="119">
        <f>SUM('[1]2012 Finance'!BC39:BJ39)</f>
        <v>15782</v>
      </c>
      <c r="V41" s="119">
        <f>+'[1]2012 Finance'!AL39+'[1]2012 Finance'!AM39</f>
        <v>1884</v>
      </c>
      <c r="W41" s="119"/>
      <c r="X41" s="119">
        <f>+'[1]2012 Finance'!BL39</f>
        <v>6682</v>
      </c>
      <c r="Y41" s="123">
        <f t="shared" si="1"/>
        <v>131406</v>
      </c>
      <c r="Z41" s="120">
        <f t="shared" si="2"/>
        <v>-3079</v>
      </c>
      <c r="AA41" s="124"/>
      <c r="AB41" s="122">
        <f>+'[1]2012 Finance'!H39+'[1]2012 Finance'!I39</f>
        <v>1672000</v>
      </c>
      <c r="AC41" s="119">
        <f>+'[1]2012 Finance'!J39+'[1]2012 Finance'!K39</f>
        <v>16445</v>
      </c>
      <c r="AD41" s="119">
        <f>+'[1]2012 Finance'!L39+'[1]2012 Finance'!D39</f>
        <v>30106</v>
      </c>
      <c r="AE41" s="119">
        <f>+'[1]2012 Finance'!E39+'[1]2012 Finance'!F39</f>
        <v>6782</v>
      </c>
      <c r="AF41" s="125">
        <f t="shared" si="3"/>
        <v>1725333</v>
      </c>
      <c r="AG41" s="119">
        <f>+'[1]2012 Finance'!O39+'[1]2012 Finance'!P39</f>
        <v>8992</v>
      </c>
      <c r="AH41" s="22">
        <f t="shared" si="4"/>
        <v>1716341</v>
      </c>
      <c r="AI41" s="10"/>
      <c r="AJ41" s="10"/>
      <c r="AK41" s="10"/>
      <c r="AL41" s="10"/>
      <c r="AM41" s="10"/>
      <c r="AN41" s="10"/>
      <c r="AO41" s="10"/>
    </row>
    <row r="42" spans="1:41" s="12" customFormat="1" ht="17.25" customHeight="1">
      <c r="A42" s="127">
        <f t="shared" si="5"/>
        <v>37</v>
      </c>
      <c r="B42" s="118">
        <f>+'[1]2012 Finance'!$A40</f>
        <v>0</v>
      </c>
      <c r="C42" s="118" t="s">
        <v>354</v>
      </c>
      <c r="D42" s="119">
        <f>+'[1]2012 Finance'!AA40</f>
        <v>42378</v>
      </c>
      <c r="E42" s="119">
        <f>+'[1]2012 Finance'!AB40</f>
        <v>1150</v>
      </c>
      <c r="F42" s="119">
        <f>+'[1]2012 Finance'!AC40</f>
        <v>3160</v>
      </c>
      <c r="G42" s="119"/>
      <c r="H42" s="119">
        <f>+'[1]2012 Finance'!W40+'[1]2012 Finance'!X40</f>
        <v>0</v>
      </c>
      <c r="I42" s="119">
        <f>+'[1]2012 Finance'!AE40</f>
        <v>0</v>
      </c>
      <c r="J42" s="119">
        <f>+'[1]2012 Finance'!AH40</f>
        <v>15541</v>
      </c>
      <c r="K42" s="119">
        <f>+'[1]2012 Finance'!AF40+'[1]2012 Finance'!AG40</f>
        <v>1937</v>
      </c>
      <c r="L42" s="119">
        <f>+'[1]2012 Finance'!Y40+'[1]2012 Finance'!Z40</f>
        <v>0</v>
      </c>
      <c r="M42" s="119">
        <f>+'[1]2012 Finance'!AI40</f>
        <v>7011</v>
      </c>
      <c r="N42" s="120">
        <f t="shared" si="0"/>
        <v>71177</v>
      </c>
      <c r="O42" s="121"/>
      <c r="P42" s="122">
        <f>+'[1]2012 Finance'!AN40+'[1]2012 Finance'!AO40+'[1]2012 Finance'!AQ40</f>
        <v>36684</v>
      </c>
      <c r="Q42" s="119">
        <f>+'[1]2012 Finance'!AP40</f>
        <v>7800</v>
      </c>
      <c r="R42" s="119">
        <f>+'[1]2012 Finance'!AS40+'[1]2012 Finance'!AT40+'[1]2012 Finance'!AU40</f>
        <v>0</v>
      </c>
      <c r="S42" s="119">
        <f>+'[1]2012 Finance'!BB40</f>
        <v>13929</v>
      </c>
      <c r="T42" s="119">
        <f>+SUM('[1]2012 Finance'!AX40:BA40)</f>
        <v>0</v>
      </c>
      <c r="U42" s="119">
        <f>SUM('[1]2012 Finance'!BC40:BJ40)</f>
        <v>2671</v>
      </c>
      <c r="V42" s="119">
        <f>+'[1]2012 Finance'!AL40+'[1]2012 Finance'!AM40</f>
        <v>0</v>
      </c>
      <c r="W42" s="119"/>
      <c r="X42" s="119">
        <f>+'[1]2012 Finance'!BL40</f>
        <v>3669</v>
      </c>
      <c r="Y42" s="123">
        <f t="shared" si="1"/>
        <v>64753</v>
      </c>
      <c r="Z42" s="120">
        <f t="shared" si="2"/>
        <v>6424</v>
      </c>
      <c r="AA42" s="124"/>
      <c r="AB42" s="122">
        <f>+'[1]2012 Finance'!H40+'[1]2012 Finance'!I40</f>
        <v>645000</v>
      </c>
      <c r="AC42" s="119">
        <f>+'[1]2012 Finance'!J40+'[1]2012 Finance'!K40</f>
        <v>5909</v>
      </c>
      <c r="AD42" s="119">
        <f>+'[1]2012 Finance'!L40+'[1]2012 Finance'!D40</f>
        <v>36449</v>
      </c>
      <c r="AE42" s="119">
        <f>+'[1]2012 Finance'!E40+'[1]2012 Finance'!F40</f>
        <v>1302</v>
      </c>
      <c r="AF42" s="125">
        <f t="shared" si="3"/>
        <v>688660</v>
      </c>
      <c r="AG42" s="119">
        <f>+'[1]2012 Finance'!O40+'[1]2012 Finance'!P40</f>
        <v>847</v>
      </c>
      <c r="AH42" s="22">
        <f t="shared" si="4"/>
        <v>687813</v>
      </c>
      <c r="AI42" s="10"/>
      <c r="AJ42" s="10"/>
      <c r="AK42" s="10"/>
      <c r="AL42" s="10"/>
      <c r="AM42" s="10"/>
      <c r="AN42" s="10"/>
      <c r="AO42" s="10"/>
    </row>
    <row r="43" spans="1:41" s="12" customFormat="1" ht="17.25" customHeight="1">
      <c r="A43" s="127">
        <f t="shared" si="5"/>
        <v>38</v>
      </c>
      <c r="B43" s="118">
        <f>+'[1]2012 Finance'!$A41</f>
        <v>0</v>
      </c>
      <c r="C43" s="118" t="s">
        <v>354</v>
      </c>
      <c r="D43" s="119">
        <f>+'[1]2012 Finance'!AA41</f>
        <v>67301</v>
      </c>
      <c r="E43" s="119">
        <f>+'[1]2012 Finance'!AB41</f>
        <v>0</v>
      </c>
      <c r="F43" s="119">
        <f>+'[1]2012 Finance'!AC41</f>
        <v>0</v>
      </c>
      <c r="G43" s="119"/>
      <c r="H43" s="119">
        <f>+'[1]2012 Finance'!W41+'[1]2012 Finance'!X41</f>
        <v>0</v>
      </c>
      <c r="I43" s="119">
        <f>+'[1]2012 Finance'!AE41</f>
        <v>0</v>
      </c>
      <c r="J43" s="119">
        <f>+'[1]2012 Finance'!AH41</f>
        <v>3900</v>
      </c>
      <c r="K43" s="119">
        <f>+'[1]2012 Finance'!AF41+'[1]2012 Finance'!AG41</f>
        <v>615</v>
      </c>
      <c r="L43" s="119">
        <f>+'[1]2012 Finance'!Y41+'[1]2012 Finance'!Z41</f>
        <v>2376</v>
      </c>
      <c r="M43" s="119">
        <f>+'[1]2012 Finance'!AI41</f>
        <v>4674</v>
      </c>
      <c r="N43" s="120">
        <f t="shared" si="0"/>
        <v>78866</v>
      </c>
      <c r="O43" s="121"/>
      <c r="P43" s="122">
        <f>+'[1]2012 Finance'!AN41+'[1]2012 Finance'!AO41+'[1]2012 Finance'!AQ41</f>
        <v>54760</v>
      </c>
      <c r="Q43" s="119">
        <f>+'[1]2012 Finance'!AP41</f>
        <v>3900</v>
      </c>
      <c r="R43" s="119">
        <f>+'[1]2012 Finance'!AS41+'[1]2012 Finance'!AT41+'[1]2012 Finance'!AU41</f>
        <v>0</v>
      </c>
      <c r="S43" s="119">
        <f>+'[1]2012 Finance'!BB41</f>
        <v>14436</v>
      </c>
      <c r="T43" s="119">
        <f>+SUM('[1]2012 Finance'!AX41:BA41)</f>
        <v>0</v>
      </c>
      <c r="U43" s="119">
        <f>SUM('[1]2012 Finance'!BC41:BJ41)</f>
        <v>2752</v>
      </c>
      <c r="V43" s="119">
        <f>+'[1]2012 Finance'!AL41+'[1]2012 Finance'!AM41</f>
        <v>0</v>
      </c>
      <c r="W43" s="119"/>
      <c r="X43" s="119">
        <f>+'[1]2012 Finance'!BL41</f>
        <v>3007</v>
      </c>
      <c r="Y43" s="123">
        <f t="shared" si="1"/>
        <v>78855</v>
      </c>
      <c r="Z43" s="120">
        <f t="shared" si="2"/>
        <v>11</v>
      </c>
      <c r="AA43" s="124"/>
      <c r="AB43" s="122">
        <f>+'[1]2012 Finance'!H41+'[1]2012 Finance'!I41</f>
        <v>661600</v>
      </c>
      <c r="AC43" s="119">
        <f>+'[1]2012 Finance'!J41+'[1]2012 Finance'!K41</f>
        <v>60000</v>
      </c>
      <c r="AD43" s="119">
        <f>+'[1]2012 Finance'!L41+'[1]2012 Finance'!D41</f>
        <v>6378</v>
      </c>
      <c r="AE43" s="119">
        <f>+'[1]2012 Finance'!E41+'[1]2012 Finance'!F41</f>
        <v>10700</v>
      </c>
      <c r="AF43" s="125">
        <f t="shared" si="3"/>
        <v>738678</v>
      </c>
      <c r="AG43" s="119">
        <f>+'[1]2012 Finance'!O41+'[1]2012 Finance'!P41</f>
        <v>0</v>
      </c>
      <c r="AH43" s="22">
        <f t="shared" si="4"/>
        <v>738678</v>
      </c>
      <c r="AI43" s="10"/>
      <c r="AJ43" s="10"/>
      <c r="AK43" s="10"/>
      <c r="AL43" s="10"/>
      <c r="AM43" s="10"/>
      <c r="AN43" s="10"/>
      <c r="AO43" s="10"/>
    </row>
    <row r="44" spans="1:41" s="12" customFormat="1" ht="17.25" customHeight="1">
      <c r="A44" s="127">
        <f t="shared" si="5"/>
        <v>39</v>
      </c>
      <c r="B44" s="118">
        <f>+'[1]2012 Finance'!$A42</f>
        <v>0</v>
      </c>
      <c r="C44" s="118" t="s">
        <v>354</v>
      </c>
      <c r="D44" s="119">
        <f>+'[1]2012 Finance'!AA42</f>
        <v>4232</v>
      </c>
      <c r="E44" s="119">
        <f>+'[1]2012 Finance'!AB42</f>
        <v>3942</v>
      </c>
      <c r="F44" s="119">
        <f>+'[1]2012 Finance'!AC42</f>
        <v>0</v>
      </c>
      <c r="G44" s="119"/>
      <c r="H44" s="119">
        <f>+'[1]2012 Finance'!W42+'[1]2012 Finance'!X42</f>
        <v>6000</v>
      </c>
      <c r="I44" s="119">
        <f>+'[1]2012 Finance'!AE42</f>
        <v>2500</v>
      </c>
      <c r="J44" s="119">
        <f>+'[1]2012 Finance'!AH42</f>
        <v>861</v>
      </c>
      <c r="K44" s="119">
        <f>+'[1]2012 Finance'!AF42+'[1]2012 Finance'!AG42</f>
        <v>0</v>
      </c>
      <c r="L44" s="119">
        <f>+'[1]2012 Finance'!Y42+'[1]2012 Finance'!Z42</f>
        <v>0</v>
      </c>
      <c r="M44" s="119">
        <f>+'[1]2012 Finance'!AI42</f>
        <v>13774</v>
      </c>
      <c r="N44" s="120">
        <f t="shared" si="0"/>
        <v>31309</v>
      </c>
      <c r="O44" s="121"/>
      <c r="P44" s="122">
        <f>+'[1]2012 Finance'!AN42+'[1]2012 Finance'!AO42+'[1]2012 Finance'!AQ42</f>
        <v>10380</v>
      </c>
      <c r="Q44" s="119">
        <f>+'[1]2012 Finance'!AP42</f>
        <v>0</v>
      </c>
      <c r="R44" s="119">
        <f>+'[1]2012 Finance'!AS42+'[1]2012 Finance'!AT42+'[1]2012 Finance'!AU42</f>
        <v>0</v>
      </c>
      <c r="S44" s="119">
        <f>+'[1]2012 Finance'!BB42</f>
        <v>11332</v>
      </c>
      <c r="T44" s="119">
        <f>+SUM('[1]2012 Finance'!AX42:BA42)</f>
        <v>0</v>
      </c>
      <c r="U44" s="119">
        <f>SUM('[1]2012 Finance'!BC42:BJ42)</f>
        <v>3351</v>
      </c>
      <c r="V44" s="119">
        <f>+'[1]2012 Finance'!AL42+'[1]2012 Finance'!AM42</f>
        <v>0</v>
      </c>
      <c r="W44" s="119"/>
      <c r="X44" s="119">
        <f>+'[1]2012 Finance'!BL42</f>
        <v>11863</v>
      </c>
      <c r="Y44" s="123">
        <f t="shared" si="1"/>
        <v>36926</v>
      </c>
      <c r="Z44" s="120">
        <f t="shared" si="2"/>
        <v>-5617</v>
      </c>
      <c r="AA44" s="124"/>
      <c r="AB44" s="122">
        <f>+'[1]2012 Finance'!H42+'[1]2012 Finance'!I42</f>
        <v>364000</v>
      </c>
      <c r="AC44" s="119">
        <f>+'[1]2012 Finance'!J42+'[1]2012 Finance'!K42</f>
        <v>0</v>
      </c>
      <c r="AD44" s="119">
        <f>+'[1]2012 Finance'!L42+'[1]2012 Finance'!D42</f>
        <v>136303</v>
      </c>
      <c r="AE44" s="119">
        <f>+'[1]2012 Finance'!E42+'[1]2012 Finance'!F42</f>
        <v>0</v>
      </c>
      <c r="AF44" s="125">
        <f t="shared" si="3"/>
        <v>500303</v>
      </c>
      <c r="AG44" s="119">
        <f>+'[1]2012 Finance'!O42+'[1]2012 Finance'!P42</f>
        <v>0</v>
      </c>
      <c r="AH44" s="22">
        <f t="shared" si="4"/>
        <v>500303</v>
      </c>
      <c r="AI44" s="10"/>
      <c r="AJ44" s="10"/>
      <c r="AK44" s="10"/>
      <c r="AL44" s="10"/>
      <c r="AM44" s="10"/>
      <c r="AN44" s="10"/>
      <c r="AO44" s="10"/>
    </row>
    <row r="45" spans="1:41" s="12" customFormat="1" ht="17.25" customHeight="1">
      <c r="A45" s="127">
        <f t="shared" si="5"/>
        <v>40</v>
      </c>
      <c r="B45" s="118">
        <f>+'[1]2012 Finance'!$A43</f>
        <v>0</v>
      </c>
      <c r="C45" s="118" t="s">
        <v>356</v>
      </c>
      <c r="D45" s="119">
        <f>+'[1]2012 Finance'!AA43</f>
        <v>80276</v>
      </c>
      <c r="E45" s="119">
        <f>+'[1]2012 Finance'!AB43</f>
        <v>0</v>
      </c>
      <c r="F45" s="119">
        <f>+'[1]2012 Finance'!AC43</f>
        <v>0</v>
      </c>
      <c r="G45" s="119"/>
      <c r="H45" s="119">
        <f>+'[1]2012 Finance'!W43+'[1]2012 Finance'!X43</f>
        <v>0</v>
      </c>
      <c r="I45" s="119">
        <f>+'[1]2012 Finance'!AE43</f>
        <v>0</v>
      </c>
      <c r="J45" s="119">
        <f>+'[1]2012 Finance'!AH43</f>
        <v>14564</v>
      </c>
      <c r="K45" s="119">
        <f>+'[1]2012 Finance'!AF43+'[1]2012 Finance'!AG43</f>
        <v>0</v>
      </c>
      <c r="L45" s="119">
        <f>+'[1]2012 Finance'!Y43+'[1]2012 Finance'!Z43</f>
        <v>0</v>
      </c>
      <c r="M45" s="119">
        <f>+'[1]2012 Finance'!AI43</f>
        <v>27910</v>
      </c>
      <c r="N45" s="120">
        <f t="shared" si="0"/>
        <v>122750</v>
      </c>
      <c r="O45" s="121"/>
      <c r="P45" s="122">
        <f>+'[1]2012 Finance'!AN43+'[1]2012 Finance'!AO43+'[1]2012 Finance'!AQ43</f>
        <v>54094</v>
      </c>
      <c r="Q45" s="119">
        <f>+'[1]2012 Finance'!AP43</f>
        <v>0</v>
      </c>
      <c r="R45" s="119">
        <f>+'[1]2012 Finance'!AS43+'[1]2012 Finance'!AT43+'[1]2012 Finance'!AU43</f>
        <v>8815</v>
      </c>
      <c r="S45" s="119">
        <f>+'[1]2012 Finance'!BB43</f>
        <v>22183</v>
      </c>
      <c r="T45" s="119">
        <f>+SUM('[1]2012 Finance'!AX43:BA43)</f>
        <v>5646</v>
      </c>
      <c r="U45" s="119">
        <f>SUM('[1]2012 Finance'!BC43:BJ43)</f>
        <v>13432</v>
      </c>
      <c r="V45" s="119">
        <f>+'[1]2012 Finance'!AL43+'[1]2012 Finance'!AM43</f>
        <v>0</v>
      </c>
      <c r="W45" s="119"/>
      <c r="X45" s="119">
        <f>+'[1]2012 Finance'!BL43</f>
        <v>6700</v>
      </c>
      <c r="Y45" s="123">
        <f t="shared" si="1"/>
        <v>110870</v>
      </c>
      <c r="Z45" s="120">
        <f t="shared" si="2"/>
        <v>11880</v>
      </c>
      <c r="AA45" s="124"/>
      <c r="AB45" s="122">
        <f>+'[1]2012 Finance'!H43+'[1]2012 Finance'!I43</f>
        <v>1465000</v>
      </c>
      <c r="AC45" s="119">
        <f>+'[1]2012 Finance'!J43+'[1]2012 Finance'!K43</f>
        <v>31997</v>
      </c>
      <c r="AD45" s="119">
        <f>+'[1]2012 Finance'!L43+'[1]2012 Finance'!D43</f>
        <v>49163</v>
      </c>
      <c r="AE45" s="119">
        <f>+'[1]2012 Finance'!E43+'[1]2012 Finance'!F43</f>
        <v>370</v>
      </c>
      <c r="AF45" s="125">
        <f t="shared" si="3"/>
        <v>1546530</v>
      </c>
      <c r="AG45" s="119">
        <f>+'[1]2012 Finance'!O43+'[1]2012 Finance'!P43</f>
        <v>0</v>
      </c>
      <c r="AH45" s="22">
        <f t="shared" si="4"/>
        <v>1546530</v>
      </c>
      <c r="AI45" s="10"/>
      <c r="AJ45" s="10"/>
      <c r="AK45" s="10"/>
      <c r="AL45" s="10"/>
      <c r="AM45" s="10"/>
      <c r="AN45" s="10"/>
      <c r="AO45" s="10"/>
    </row>
    <row r="46" spans="1:41" s="12" customFormat="1" ht="17.25" customHeight="1">
      <c r="A46" s="127">
        <f t="shared" si="5"/>
        <v>41</v>
      </c>
      <c r="B46" s="118">
        <f>+'[1]2012 Finance'!$A44</f>
        <v>0</v>
      </c>
      <c r="C46" s="118" t="s">
        <v>355</v>
      </c>
      <c r="D46" s="119">
        <f>+'[1]2012 Finance'!AA44</f>
        <v>5222</v>
      </c>
      <c r="E46" s="119">
        <f>+'[1]2012 Finance'!AB44</f>
        <v>0</v>
      </c>
      <c r="F46" s="119">
        <f>+'[1]2012 Finance'!AC44</f>
        <v>20</v>
      </c>
      <c r="G46" s="119"/>
      <c r="H46" s="119">
        <f>+'[1]2012 Finance'!W44+'[1]2012 Finance'!X44</f>
        <v>0</v>
      </c>
      <c r="I46" s="119">
        <f>+'[1]2012 Finance'!AE44</f>
        <v>0</v>
      </c>
      <c r="J46" s="119">
        <f>+'[1]2012 Finance'!AH44</f>
        <v>3920</v>
      </c>
      <c r="K46" s="119">
        <f>+'[1]2012 Finance'!AF44+'[1]2012 Finance'!AG44</f>
        <v>505</v>
      </c>
      <c r="L46" s="119">
        <f>+'[1]2012 Finance'!Y44+'[1]2012 Finance'!Z44</f>
        <v>0</v>
      </c>
      <c r="M46" s="119">
        <f>+'[1]2012 Finance'!AI44</f>
        <v>16591</v>
      </c>
      <c r="N46" s="120">
        <f t="shared" si="0"/>
        <v>26258</v>
      </c>
      <c r="O46" s="121"/>
      <c r="P46" s="122">
        <f>+'[1]2012 Finance'!AN44+'[1]2012 Finance'!AO44+'[1]2012 Finance'!AQ44</f>
        <v>11153</v>
      </c>
      <c r="Q46" s="119">
        <f>+'[1]2012 Finance'!AP44</f>
        <v>0</v>
      </c>
      <c r="R46" s="119">
        <f>+'[1]2012 Finance'!AS44+'[1]2012 Finance'!AT44+'[1]2012 Finance'!AU44</f>
        <v>0</v>
      </c>
      <c r="S46" s="119">
        <f>+'[1]2012 Finance'!BB44</f>
        <v>84</v>
      </c>
      <c r="T46" s="119">
        <f>+SUM('[1]2012 Finance'!AX44:BA44)</f>
        <v>0</v>
      </c>
      <c r="U46" s="119">
        <f>SUM('[1]2012 Finance'!BC44:BJ44)</f>
        <v>1950</v>
      </c>
      <c r="V46" s="119">
        <f>+'[1]2012 Finance'!AL44+'[1]2012 Finance'!AM44</f>
        <v>347</v>
      </c>
      <c r="W46" s="119"/>
      <c r="X46" s="119">
        <f>+'[1]2012 Finance'!BL44</f>
        <v>10032</v>
      </c>
      <c r="Y46" s="123">
        <f t="shared" si="1"/>
        <v>23566</v>
      </c>
      <c r="Z46" s="120">
        <f t="shared" si="2"/>
        <v>2692</v>
      </c>
      <c r="AA46" s="124"/>
      <c r="AB46" s="122">
        <f>+'[1]2012 Finance'!H44+'[1]2012 Finance'!I44</f>
        <v>154000</v>
      </c>
      <c r="AC46" s="119">
        <f>+'[1]2012 Finance'!J44+'[1]2012 Finance'!K44</f>
        <v>3500</v>
      </c>
      <c r="AD46" s="119">
        <f>+'[1]2012 Finance'!L44+'[1]2012 Finance'!D44</f>
        <v>49000</v>
      </c>
      <c r="AE46" s="119">
        <f>+'[1]2012 Finance'!E44+'[1]2012 Finance'!F44</f>
        <v>0</v>
      </c>
      <c r="AF46" s="125">
        <f t="shared" si="3"/>
        <v>206500</v>
      </c>
      <c r="AG46" s="119">
        <f>+'[1]2012 Finance'!O44+'[1]2012 Finance'!P44</f>
        <v>0</v>
      </c>
      <c r="AH46" s="22">
        <f t="shared" si="4"/>
        <v>206500</v>
      </c>
      <c r="AI46" s="10"/>
      <c r="AJ46" s="10"/>
      <c r="AK46" s="10"/>
      <c r="AL46" s="10"/>
      <c r="AM46" s="10"/>
      <c r="AN46" s="10"/>
      <c r="AO46" s="10"/>
    </row>
    <row r="47" spans="1:41" s="12" customFormat="1" ht="17.25" customHeight="1">
      <c r="A47" s="127">
        <f t="shared" si="5"/>
        <v>42</v>
      </c>
      <c r="B47" s="118">
        <f>+'[1]2012 Finance'!$A45</f>
        <v>0</v>
      </c>
      <c r="C47" s="118" t="s">
        <v>354</v>
      </c>
      <c r="D47" s="119">
        <f>+'[1]2012 Finance'!AA45</f>
        <v>32812</v>
      </c>
      <c r="E47" s="119">
        <f>+'[1]2012 Finance'!AB45</f>
        <v>0</v>
      </c>
      <c r="F47" s="119">
        <f>+'[1]2012 Finance'!AC45</f>
        <v>0</v>
      </c>
      <c r="G47" s="119"/>
      <c r="H47" s="119">
        <f>+'[1]2012 Finance'!W45+'[1]2012 Finance'!X45</f>
        <v>20539</v>
      </c>
      <c r="I47" s="119">
        <f>+'[1]2012 Finance'!AE45</f>
        <v>0</v>
      </c>
      <c r="J47" s="119">
        <f>+'[1]2012 Finance'!AH45</f>
        <v>7800</v>
      </c>
      <c r="K47" s="119">
        <f>+'[1]2012 Finance'!AF45+'[1]2012 Finance'!AG45</f>
        <v>3075</v>
      </c>
      <c r="L47" s="119">
        <f>+'[1]2012 Finance'!Y45+'[1]2012 Finance'!Z45</f>
        <v>1951</v>
      </c>
      <c r="M47" s="119">
        <f>+'[1]2012 Finance'!AI45</f>
        <v>0</v>
      </c>
      <c r="N47" s="120">
        <f t="shared" si="0"/>
        <v>66177</v>
      </c>
      <c r="O47" s="121"/>
      <c r="P47" s="122">
        <f>+'[1]2012 Finance'!AN45+'[1]2012 Finance'!AO45+'[1]2012 Finance'!AQ45</f>
        <v>0</v>
      </c>
      <c r="Q47" s="119">
        <f>+'[1]2012 Finance'!AP45</f>
        <v>0</v>
      </c>
      <c r="R47" s="119">
        <f>+'[1]2012 Finance'!AS45+'[1]2012 Finance'!AT45+'[1]2012 Finance'!AU45</f>
        <v>8271</v>
      </c>
      <c r="S47" s="119">
        <f>+'[1]2012 Finance'!BB45</f>
        <v>34042</v>
      </c>
      <c r="T47" s="119">
        <f>+SUM('[1]2012 Finance'!AX45:BA45)</f>
        <v>4401</v>
      </c>
      <c r="U47" s="119">
        <f>SUM('[1]2012 Finance'!BC45:BJ45)</f>
        <v>4490</v>
      </c>
      <c r="V47" s="119">
        <f>+'[1]2012 Finance'!AL45+'[1]2012 Finance'!AM45</f>
        <v>4024</v>
      </c>
      <c r="W47" s="119"/>
      <c r="X47" s="119">
        <f>+'[1]2012 Finance'!BL45</f>
        <v>4754</v>
      </c>
      <c r="Y47" s="123">
        <f t="shared" si="1"/>
        <v>59982</v>
      </c>
      <c r="Z47" s="120">
        <f t="shared" si="2"/>
        <v>6195</v>
      </c>
      <c r="AA47" s="124"/>
      <c r="AB47" s="122">
        <f>+'[1]2012 Finance'!H45+'[1]2012 Finance'!I45</f>
        <v>465000</v>
      </c>
      <c r="AC47" s="119">
        <f>+'[1]2012 Finance'!J45+'[1]2012 Finance'!K45</f>
        <v>2000</v>
      </c>
      <c r="AD47" s="119">
        <f>+'[1]2012 Finance'!L45+'[1]2012 Finance'!D45</f>
        <v>53441</v>
      </c>
      <c r="AE47" s="119">
        <f>+'[1]2012 Finance'!E45+'[1]2012 Finance'!F45</f>
        <v>0</v>
      </c>
      <c r="AF47" s="125">
        <f t="shared" si="3"/>
        <v>520441</v>
      </c>
      <c r="AG47" s="119">
        <f>+'[1]2012 Finance'!O45+'[1]2012 Finance'!P45</f>
        <v>465000</v>
      </c>
      <c r="AH47" s="22">
        <f t="shared" si="4"/>
        <v>55441</v>
      </c>
      <c r="AI47" s="10"/>
      <c r="AJ47" s="10"/>
      <c r="AK47" s="10"/>
      <c r="AL47" s="10"/>
      <c r="AM47" s="10"/>
      <c r="AN47" s="10"/>
      <c r="AO47" s="10"/>
    </row>
    <row r="48" spans="1:41" s="12" customFormat="1" ht="17.25" customHeight="1">
      <c r="A48" s="127">
        <f t="shared" si="5"/>
        <v>43</v>
      </c>
      <c r="B48" s="118">
        <f>+'[1]2012 Finance'!$A46</f>
        <v>0</v>
      </c>
      <c r="C48" s="118" t="s">
        <v>354</v>
      </c>
      <c r="D48" s="119">
        <f>+'[1]2012 Finance'!AA46</f>
        <v>0</v>
      </c>
      <c r="E48" s="119">
        <f>+'[1]2012 Finance'!AB46</f>
        <v>0</v>
      </c>
      <c r="F48" s="119">
        <f>+'[1]2012 Finance'!AC46</f>
        <v>0</v>
      </c>
      <c r="G48" s="119"/>
      <c r="H48" s="119">
        <f>+'[1]2012 Finance'!W46+'[1]2012 Finance'!X46</f>
        <v>0</v>
      </c>
      <c r="I48" s="119">
        <f>+'[1]2012 Finance'!AE46</f>
        <v>0</v>
      </c>
      <c r="J48" s="119">
        <f>+'[1]2012 Finance'!AH46</f>
        <v>0</v>
      </c>
      <c r="K48" s="119">
        <f>+'[1]2012 Finance'!AF46+'[1]2012 Finance'!AG46</f>
        <v>0</v>
      </c>
      <c r="L48" s="119">
        <f>+'[1]2012 Finance'!Y46+'[1]2012 Finance'!Z46</f>
        <v>0</v>
      </c>
      <c r="M48" s="119">
        <f>+'[1]2012 Finance'!AI46</f>
        <v>0</v>
      </c>
      <c r="N48" s="120">
        <f t="shared" si="0"/>
        <v>0</v>
      </c>
      <c r="O48" s="121"/>
      <c r="P48" s="122">
        <f>+'[1]2012 Finance'!AN46+'[1]2012 Finance'!AO46+'[1]2012 Finance'!AQ46</f>
        <v>0</v>
      </c>
      <c r="Q48" s="119">
        <f>+'[1]2012 Finance'!AP46</f>
        <v>0</v>
      </c>
      <c r="R48" s="119">
        <f>+'[1]2012 Finance'!AS46+'[1]2012 Finance'!AT46+'[1]2012 Finance'!AU46</f>
        <v>0</v>
      </c>
      <c r="S48" s="119">
        <f>+'[1]2012 Finance'!BB46</f>
        <v>0</v>
      </c>
      <c r="T48" s="119">
        <f>+SUM('[1]2012 Finance'!AX46:BA46)</f>
        <v>0</v>
      </c>
      <c r="U48" s="119">
        <f>SUM('[1]2012 Finance'!BC46:BJ46)</f>
        <v>0</v>
      </c>
      <c r="V48" s="119">
        <f>+'[1]2012 Finance'!AL46+'[1]2012 Finance'!AM46</f>
        <v>0</v>
      </c>
      <c r="W48" s="119"/>
      <c r="X48" s="119">
        <f>+'[1]2012 Finance'!BL46</f>
        <v>0</v>
      </c>
      <c r="Y48" s="123">
        <f t="shared" si="1"/>
        <v>0</v>
      </c>
      <c r="Z48" s="120">
        <f t="shared" si="2"/>
        <v>0</v>
      </c>
      <c r="AA48" s="124"/>
      <c r="AB48" s="122">
        <f>+'[1]2012 Finance'!H46+'[1]2012 Finance'!I46</f>
        <v>0</v>
      </c>
      <c r="AC48" s="119">
        <f>+'[1]2012 Finance'!J46+'[1]2012 Finance'!K46</f>
        <v>0</v>
      </c>
      <c r="AD48" s="119">
        <f>+'[1]2012 Finance'!L46+'[1]2012 Finance'!D46</f>
        <v>0</v>
      </c>
      <c r="AE48" s="119">
        <f>+'[1]2012 Finance'!E46+'[1]2012 Finance'!F46</f>
        <v>0</v>
      </c>
      <c r="AF48" s="125">
        <f t="shared" si="3"/>
        <v>0</v>
      </c>
      <c r="AG48" s="119">
        <f>+'[1]2012 Finance'!O46+'[1]2012 Finance'!P46</f>
        <v>0</v>
      </c>
      <c r="AH48" s="22">
        <f t="shared" si="4"/>
        <v>0</v>
      </c>
      <c r="AI48" s="10"/>
      <c r="AJ48" s="10"/>
      <c r="AK48" s="10"/>
      <c r="AL48" s="10"/>
      <c r="AM48" s="10"/>
      <c r="AN48" s="10"/>
      <c r="AO48" s="10"/>
    </row>
    <row r="49" spans="1:41" s="12" customFormat="1" ht="17.25" customHeight="1">
      <c r="A49" s="127">
        <f t="shared" si="5"/>
        <v>44</v>
      </c>
      <c r="B49" s="118">
        <f>+'[1]2012 Finance'!$A47</f>
        <v>0</v>
      </c>
      <c r="C49" s="118" t="s">
        <v>354</v>
      </c>
      <c r="D49" s="119">
        <f>+'[1]2012 Finance'!AA47</f>
        <v>30391</v>
      </c>
      <c r="E49" s="119">
        <f>+'[1]2012 Finance'!AB47</f>
        <v>674</v>
      </c>
      <c r="F49" s="119">
        <f>+'[1]2012 Finance'!AC47</f>
        <v>0</v>
      </c>
      <c r="G49" s="119"/>
      <c r="H49" s="119">
        <f>+'[1]2012 Finance'!W47+'[1]2012 Finance'!X47</f>
        <v>254</v>
      </c>
      <c r="I49" s="119">
        <f>+'[1]2012 Finance'!AE47</f>
        <v>0</v>
      </c>
      <c r="J49" s="119">
        <f>+'[1]2012 Finance'!AH47</f>
        <v>9846</v>
      </c>
      <c r="K49" s="119">
        <f>+'[1]2012 Finance'!AF47+'[1]2012 Finance'!AG47</f>
        <v>2298</v>
      </c>
      <c r="L49" s="119">
        <f>+'[1]2012 Finance'!Y47+'[1]2012 Finance'!Z47</f>
        <v>0</v>
      </c>
      <c r="M49" s="119">
        <f>+'[1]2012 Finance'!AI47</f>
        <v>5720</v>
      </c>
      <c r="N49" s="120">
        <f t="shared" si="0"/>
        <v>49183</v>
      </c>
      <c r="O49" s="121"/>
      <c r="P49" s="122">
        <f>+'[1]2012 Finance'!AN47+'[1]2012 Finance'!AO47+'[1]2012 Finance'!AQ47</f>
        <v>37740</v>
      </c>
      <c r="Q49" s="119">
        <f>+'[1]2012 Finance'!AP47</f>
        <v>0</v>
      </c>
      <c r="R49" s="119">
        <f>+'[1]2012 Finance'!AS47+'[1]2012 Finance'!AT47+'[1]2012 Finance'!AU47</f>
        <v>0</v>
      </c>
      <c r="S49" s="119">
        <f>+'[1]2012 Finance'!BB47</f>
        <v>19794</v>
      </c>
      <c r="T49" s="119">
        <f>+SUM('[1]2012 Finance'!AX47:BA47)</f>
        <v>2149</v>
      </c>
      <c r="U49" s="119">
        <f>SUM('[1]2012 Finance'!BC47:BJ47)</f>
        <v>4538</v>
      </c>
      <c r="V49" s="119">
        <f>+'[1]2012 Finance'!AL47+'[1]2012 Finance'!AM47</f>
        <v>5774</v>
      </c>
      <c r="W49" s="119"/>
      <c r="X49" s="119">
        <f>+'[1]2012 Finance'!BL47</f>
        <v>4040</v>
      </c>
      <c r="Y49" s="123">
        <f t="shared" si="1"/>
        <v>74035</v>
      </c>
      <c r="Z49" s="120">
        <f t="shared" si="2"/>
        <v>-24852</v>
      </c>
      <c r="AA49" s="124"/>
      <c r="AB49" s="122">
        <f>+'[1]2012 Finance'!H47+'[1]2012 Finance'!I47</f>
        <v>715000</v>
      </c>
      <c r="AC49" s="119">
        <f>+'[1]2012 Finance'!J47+'[1]2012 Finance'!K47</f>
        <v>6624</v>
      </c>
      <c r="AD49" s="119">
        <f>+'[1]2012 Finance'!L47+'[1]2012 Finance'!D47</f>
        <v>184857</v>
      </c>
      <c r="AE49" s="119">
        <f>+'[1]2012 Finance'!E47+'[1]2012 Finance'!F47</f>
        <v>15930</v>
      </c>
      <c r="AF49" s="125">
        <f t="shared" si="3"/>
        <v>922411</v>
      </c>
      <c r="AG49" s="119">
        <f>+'[1]2012 Finance'!O47+'[1]2012 Finance'!P47</f>
        <v>0</v>
      </c>
      <c r="AH49" s="22">
        <f t="shared" si="4"/>
        <v>922411</v>
      </c>
      <c r="AI49" s="10"/>
      <c r="AJ49" s="10"/>
      <c r="AK49" s="10"/>
      <c r="AL49" s="10"/>
      <c r="AM49" s="10"/>
      <c r="AN49" s="10"/>
      <c r="AO49" s="10"/>
    </row>
    <row r="50" spans="1:41" s="12" customFormat="1" ht="17.25" customHeight="1">
      <c r="A50" s="127">
        <f t="shared" si="5"/>
        <v>45</v>
      </c>
      <c r="B50" s="118">
        <f>+'[1]2012 Finance'!$A48</f>
        <v>0</v>
      </c>
      <c r="C50" s="118" t="s">
        <v>354</v>
      </c>
      <c r="D50" s="119">
        <f>+'[1]2012 Finance'!AA48</f>
        <v>30452</v>
      </c>
      <c r="E50" s="119">
        <f>+'[1]2012 Finance'!AB48</f>
        <v>377</v>
      </c>
      <c r="F50" s="119">
        <f>+'[1]2012 Finance'!AC48</f>
        <v>0</v>
      </c>
      <c r="G50" s="119"/>
      <c r="H50" s="119">
        <f>+'[1]2012 Finance'!W48+'[1]2012 Finance'!X48</f>
        <v>10310</v>
      </c>
      <c r="I50" s="119">
        <f>+'[1]2012 Finance'!AE48</f>
        <v>0</v>
      </c>
      <c r="J50" s="119">
        <f>+'[1]2012 Finance'!AH48</f>
        <v>3267</v>
      </c>
      <c r="K50" s="119">
        <f>+'[1]2012 Finance'!AF48+'[1]2012 Finance'!AG48</f>
        <v>2035</v>
      </c>
      <c r="L50" s="119">
        <f>+'[1]2012 Finance'!Y48+'[1]2012 Finance'!Z48</f>
        <v>1364</v>
      </c>
      <c r="M50" s="119">
        <f>+'[1]2012 Finance'!AI48</f>
        <v>0</v>
      </c>
      <c r="N50" s="120">
        <f t="shared" si="0"/>
        <v>47805</v>
      </c>
      <c r="O50" s="121"/>
      <c r="P50" s="122">
        <f>+'[1]2012 Finance'!AN48+'[1]2012 Finance'!AO48+'[1]2012 Finance'!AQ48</f>
        <v>11765</v>
      </c>
      <c r="Q50" s="119">
        <f>+'[1]2012 Finance'!AP48</f>
        <v>0</v>
      </c>
      <c r="R50" s="119">
        <f>+'[1]2012 Finance'!AS48+'[1]2012 Finance'!AT48+'[1]2012 Finance'!AU48</f>
        <v>0</v>
      </c>
      <c r="S50" s="119">
        <f>+'[1]2012 Finance'!BB48</f>
        <v>21578</v>
      </c>
      <c r="T50" s="119">
        <f>+SUM('[1]2012 Finance'!AX48:BA48)</f>
        <v>0</v>
      </c>
      <c r="U50" s="119">
        <f>SUM('[1]2012 Finance'!BC48:BJ48)</f>
        <v>1277</v>
      </c>
      <c r="V50" s="119">
        <f>+'[1]2012 Finance'!AL48+'[1]2012 Finance'!AM48</f>
        <v>1620</v>
      </c>
      <c r="W50" s="119"/>
      <c r="X50" s="119">
        <f>+'[1]2012 Finance'!BL48</f>
        <v>1562</v>
      </c>
      <c r="Y50" s="123">
        <f t="shared" si="1"/>
        <v>37802</v>
      </c>
      <c r="Z50" s="120">
        <f t="shared" si="2"/>
        <v>10003</v>
      </c>
      <c r="AA50" s="124"/>
      <c r="AB50" s="122">
        <f>+'[1]2012 Finance'!H48+'[1]2012 Finance'!I48</f>
        <v>356000</v>
      </c>
      <c r="AC50" s="119">
        <f>+'[1]2012 Finance'!J48+'[1]2012 Finance'!K48</f>
        <v>0</v>
      </c>
      <c r="AD50" s="119">
        <f>+'[1]2012 Finance'!L48+'[1]2012 Finance'!D48</f>
        <v>84964</v>
      </c>
      <c r="AE50" s="119">
        <f>+'[1]2012 Finance'!E48+'[1]2012 Finance'!F48</f>
        <v>0</v>
      </c>
      <c r="AF50" s="125">
        <f t="shared" si="3"/>
        <v>440964</v>
      </c>
      <c r="AG50" s="119">
        <f>+'[1]2012 Finance'!O48+'[1]2012 Finance'!P48</f>
        <v>0</v>
      </c>
      <c r="AH50" s="22">
        <f t="shared" si="4"/>
        <v>440964</v>
      </c>
      <c r="AI50" s="10"/>
      <c r="AJ50" s="10"/>
      <c r="AK50" s="10"/>
      <c r="AL50" s="10"/>
      <c r="AM50" s="10"/>
      <c r="AN50" s="10"/>
      <c r="AO50" s="10"/>
    </row>
    <row r="51" spans="1:41" s="12" customFormat="1" ht="17.25" customHeight="1">
      <c r="A51" s="127">
        <f t="shared" si="5"/>
        <v>46</v>
      </c>
      <c r="B51" s="118">
        <f>+'[1]2012 Finance'!$A49</f>
        <v>0</v>
      </c>
      <c r="C51" s="118" t="s">
        <v>355</v>
      </c>
      <c r="D51" s="119">
        <f>+'[1]2012 Finance'!AA49</f>
        <v>0</v>
      </c>
      <c r="E51" s="119">
        <f>+'[1]2012 Finance'!AB49</f>
        <v>0</v>
      </c>
      <c r="F51" s="119">
        <f>+'[1]2012 Finance'!AC49</f>
        <v>0</v>
      </c>
      <c r="G51" s="119"/>
      <c r="H51" s="119">
        <f>+'[1]2012 Finance'!W49+'[1]2012 Finance'!X49</f>
        <v>0</v>
      </c>
      <c r="I51" s="119">
        <f>+'[1]2012 Finance'!AE49</f>
        <v>0</v>
      </c>
      <c r="J51" s="119">
        <f>+'[1]2012 Finance'!AH49</f>
        <v>0</v>
      </c>
      <c r="K51" s="119">
        <f>+'[1]2012 Finance'!AF49+'[1]2012 Finance'!AG49</f>
        <v>0</v>
      </c>
      <c r="L51" s="119">
        <f>+'[1]2012 Finance'!Y49+'[1]2012 Finance'!Z49</f>
        <v>0</v>
      </c>
      <c r="M51" s="119">
        <f>+'[1]2012 Finance'!AI49</f>
        <v>0</v>
      </c>
      <c r="N51" s="120">
        <f t="shared" si="0"/>
        <v>0</v>
      </c>
      <c r="O51" s="121"/>
      <c r="P51" s="122">
        <f>+'[1]2012 Finance'!AN49+'[1]2012 Finance'!AO49+'[1]2012 Finance'!AQ49</f>
        <v>0</v>
      </c>
      <c r="Q51" s="119">
        <f>+'[1]2012 Finance'!AP49</f>
        <v>0</v>
      </c>
      <c r="R51" s="119">
        <f>+'[1]2012 Finance'!AS49+'[1]2012 Finance'!AT49+'[1]2012 Finance'!AU49</f>
        <v>0</v>
      </c>
      <c r="S51" s="119">
        <f>+'[1]2012 Finance'!BB49</f>
        <v>0</v>
      </c>
      <c r="T51" s="119">
        <f>+SUM('[1]2012 Finance'!AX49:BA49)</f>
        <v>0</v>
      </c>
      <c r="U51" s="119">
        <f>SUM('[1]2012 Finance'!BC49:BJ49)</f>
        <v>0</v>
      </c>
      <c r="V51" s="119">
        <f>+'[1]2012 Finance'!AL49+'[1]2012 Finance'!AM49</f>
        <v>0</v>
      </c>
      <c r="W51" s="119"/>
      <c r="X51" s="119">
        <f>+'[1]2012 Finance'!BL49</f>
        <v>0</v>
      </c>
      <c r="Y51" s="123">
        <f t="shared" si="1"/>
        <v>0</v>
      </c>
      <c r="Z51" s="120">
        <f t="shared" si="2"/>
        <v>0</v>
      </c>
      <c r="AA51" s="124"/>
      <c r="AB51" s="122">
        <f>+'[1]2012 Finance'!H49+'[1]2012 Finance'!I49</f>
        <v>0</v>
      </c>
      <c r="AC51" s="119">
        <f>+'[1]2012 Finance'!J49+'[1]2012 Finance'!K49</f>
        <v>0</v>
      </c>
      <c r="AD51" s="119">
        <f>+'[1]2012 Finance'!L49+'[1]2012 Finance'!D49</f>
        <v>0</v>
      </c>
      <c r="AE51" s="119">
        <f>+'[1]2012 Finance'!E49+'[1]2012 Finance'!F49</f>
        <v>0</v>
      </c>
      <c r="AF51" s="125">
        <f t="shared" si="3"/>
        <v>0</v>
      </c>
      <c r="AG51" s="119">
        <f>+'[1]2012 Finance'!O49+'[1]2012 Finance'!P49</f>
        <v>0</v>
      </c>
      <c r="AH51" s="22">
        <f t="shared" si="4"/>
        <v>0</v>
      </c>
      <c r="AI51" s="10"/>
      <c r="AJ51" s="10"/>
      <c r="AK51" s="10"/>
      <c r="AL51" s="10"/>
      <c r="AM51" s="10"/>
      <c r="AN51" s="10"/>
      <c r="AO51" s="10"/>
    </row>
    <row r="52" spans="1:41" s="12" customFormat="1" ht="17.25" customHeight="1">
      <c r="A52" s="127">
        <f t="shared" si="5"/>
        <v>47</v>
      </c>
      <c r="B52" s="118">
        <f>+'[1]2012 Finance'!$A50</f>
        <v>0</v>
      </c>
      <c r="C52" s="118"/>
      <c r="D52" s="119">
        <f>+'[1]2012 Finance'!AA50</f>
        <v>21293</v>
      </c>
      <c r="E52" s="119">
        <f>+'[1]2012 Finance'!AB50</f>
        <v>4331</v>
      </c>
      <c r="F52" s="119">
        <f>+'[1]2012 Finance'!AC50</f>
        <v>0</v>
      </c>
      <c r="G52" s="119"/>
      <c r="H52" s="119">
        <f>+'[1]2012 Finance'!W50+'[1]2012 Finance'!X50</f>
        <v>0</v>
      </c>
      <c r="I52" s="119">
        <f>+'[1]2012 Finance'!AE50</f>
        <v>0</v>
      </c>
      <c r="J52" s="119">
        <f>+'[1]2012 Finance'!AH50</f>
        <v>0</v>
      </c>
      <c r="K52" s="119">
        <f>+'[1]2012 Finance'!AF50+'[1]2012 Finance'!AG50</f>
        <v>566</v>
      </c>
      <c r="L52" s="119">
        <f>+'[1]2012 Finance'!Y50+'[1]2012 Finance'!Z50</f>
        <v>0</v>
      </c>
      <c r="M52" s="119">
        <f>+'[1]2012 Finance'!AI50</f>
        <v>10624</v>
      </c>
      <c r="N52" s="120">
        <f t="shared" si="0"/>
        <v>36814</v>
      </c>
      <c r="O52" s="121"/>
      <c r="P52" s="122">
        <f>+'[1]2012 Finance'!AN50+'[1]2012 Finance'!AO50+'[1]2012 Finance'!AQ50</f>
        <v>360</v>
      </c>
      <c r="Q52" s="119">
        <f>+'[1]2012 Finance'!AP50</f>
        <v>0</v>
      </c>
      <c r="R52" s="119">
        <f>+'[1]2012 Finance'!AS50+'[1]2012 Finance'!AT50+'[1]2012 Finance'!AU50</f>
        <v>0</v>
      </c>
      <c r="S52" s="119">
        <f>+'[1]2012 Finance'!BB50</f>
        <v>24571</v>
      </c>
      <c r="T52" s="119">
        <f>+SUM('[1]2012 Finance'!AX50:BA50)</f>
        <v>0</v>
      </c>
      <c r="U52" s="119">
        <f>SUM('[1]2012 Finance'!BC50:BJ50)</f>
        <v>2400</v>
      </c>
      <c r="V52" s="119">
        <f>+'[1]2012 Finance'!AL50+'[1]2012 Finance'!AM50</f>
        <v>1500</v>
      </c>
      <c r="W52" s="119"/>
      <c r="X52" s="119">
        <f>+'[1]2012 Finance'!BL50</f>
        <v>2257</v>
      </c>
      <c r="Y52" s="123">
        <f t="shared" si="1"/>
        <v>31088</v>
      </c>
      <c r="Z52" s="120">
        <f t="shared" si="2"/>
        <v>5726</v>
      </c>
      <c r="AA52" s="124"/>
      <c r="AB52" s="122">
        <f>+'[1]2012 Finance'!H50+'[1]2012 Finance'!I50</f>
        <v>2734600</v>
      </c>
      <c r="AC52" s="119">
        <f>+'[1]2012 Finance'!J50+'[1]2012 Finance'!K50</f>
        <v>0</v>
      </c>
      <c r="AD52" s="119">
        <f>+'[1]2012 Finance'!L50+'[1]2012 Finance'!D50</f>
        <v>85342</v>
      </c>
      <c r="AE52" s="119">
        <f>+'[1]2012 Finance'!E50+'[1]2012 Finance'!F50</f>
        <v>87855</v>
      </c>
      <c r="AF52" s="125">
        <f t="shared" si="3"/>
        <v>2907797</v>
      </c>
      <c r="AG52" s="119">
        <f>+'[1]2012 Finance'!O50+'[1]2012 Finance'!P50</f>
        <v>0</v>
      </c>
      <c r="AH52" s="22">
        <f t="shared" si="4"/>
        <v>2907797</v>
      </c>
      <c r="AI52" s="10"/>
      <c r="AJ52" s="10"/>
      <c r="AK52" s="10"/>
      <c r="AL52" s="10"/>
      <c r="AM52" s="10"/>
      <c r="AN52" s="10"/>
      <c r="AO52" s="10"/>
    </row>
    <row r="53" spans="1:41" s="12" customFormat="1" ht="25.5">
      <c r="A53" s="127">
        <f t="shared" si="5"/>
        <v>48</v>
      </c>
      <c r="B53" s="118">
        <f>+'[1]2012 Finance'!$A51</f>
        <v>0</v>
      </c>
      <c r="C53" s="118" t="s">
        <v>356</v>
      </c>
      <c r="D53" s="119">
        <f>+'[1]2012 Finance'!AA51</f>
        <v>9374</v>
      </c>
      <c r="E53" s="119">
        <f>+'[1]2012 Finance'!AB51</f>
        <v>50</v>
      </c>
      <c r="F53" s="119">
        <f>+'[1]2012 Finance'!AC51</f>
        <v>595</v>
      </c>
      <c r="G53" s="119"/>
      <c r="H53" s="119">
        <f>+'[1]2012 Finance'!W51+'[1]2012 Finance'!X51</f>
        <v>0</v>
      </c>
      <c r="I53" s="119">
        <f>+'[1]2012 Finance'!AE51</f>
        <v>0</v>
      </c>
      <c r="J53" s="119">
        <f>+'[1]2012 Finance'!AH51</f>
        <v>6657</v>
      </c>
      <c r="K53" s="119">
        <f>+'[1]2012 Finance'!AF51+'[1]2012 Finance'!AG51</f>
        <v>34080</v>
      </c>
      <c r="L53" s="119">
        <f>+'[1]2012 Finance'!Y51+'[1]2012 Finance'!Z51</f>
        <v>548</v>
      </c>
      <c r="M53" s="119">
        <f>+'[1]2012 Finance'!AI51</f>
        <v>604</v>
      </c>
      <c r="N53" s="120">
        <f t="shared" si="0"/>
        <v>51908</v>
      </c>
      <c r="O53" s="121"/>
      <c r="P53" s="122">
        <f>+'[1]2012 Finance'!AN51+'[1]2012 Finance'!AO51+'[1]2012 Finance'!AQ51</f>
        <v>9766</v>
      </c>
      <c r="Q53" s="119">
        <f>+'[1]2012 Finance'!AP51</f>
        <v>0</v>
      </c>
      <c r="R53" s="119">
        <f>+'[1]2012 Finance'!AS51+'[1]2012 Finance'!AT51+'[1]2012 Finance'!AU51</f>
        <v>0</v>
      </c>
      <c r="S53" s="119">
        <f>+'[1]2012 Finance'!BB51</f>
        <v>10130</v>
      </c>
      <c r="T53" s="119">
        <f>+SUM('[1]2012 Finance'!AX51:BA51)</f>
        <v>12247</v>
      </c>
      <c r="U53" s="119">
        <f>SUM('[1]2012 Finance'!BC51:BJ51)</f>
        <v>14783</v>
      </c>
      <c r="V53" s="119">
        <f>+'[1]2012 Finance'!AL51+'[1]2012 Finance'!AM51</f>
        <v>2298</v>
      </c>
      <c r="W53" s="119"/>
      <c r="X53" s="119">
        <f>+'[1]2012 Finance'!BL51</f>
        <v>0</v>
      </c>
      <c r="Y53" s="123">
        <f t="shared" si="1"/>
        <v>49224</v>
      </c>
      <c r="Z53" s="120">
        <f t="shared" si="2"/>
        <v>2684</v>
      </c>
      <c r="AA53" s="124"/>
      <c r="AB53" s="122">
        <f>+'[1]2012 Finance'!H51+'[1]2012 Finance'!I51</f>
        <v>734578</v>
      </c>
      <c r="AC53" s="119">
        <f>+'[1]2012 Finance'!J51+'[1]2012 Finance'!K51</f>
        <v>5281</v>
      </c>
      <c r="AD53" s="119">
        <f>+'[1]2012 Finance'!L51+'[1]2012 Finance'!D51</f>
        <v>649887</v>
      </c>
      <c r="AE53" s="119">
        <f>+'[1]2012 Finance'!E51+'[1]2012 Finance'!F51</f>
        <v>1298</v>
      </c>
      <c r="AF53" s="125">
        <f t="shared" si="3"/>
        <v>1391044</v>
      </c>
      <c r="AG53" s="119">
        <f>+'[1]2012 Finance'!O51+'[1]2012 Finance'!P51</f>
        <v>1578</v>
      </c>
      <c r="AH53" s="22">
        <f t="shared" si="4"/>
        <v>1389466</v>
      </c>
      <c r="AI53" s="10"/>
      <c r="AJ53" s="10"/>
      <c r="AK53" s="10"/>
      <c r="AL53" s="10"/>
      <c r="AM53" s="10"/>
      <c r="AN53" s="10"/>
      <c r="AO53" s="10"/>
    </row>
    <row r="54" spans="1:41" s="12" customFormat="1" ht="17.25" customHeight="1">
      <c r="A54" s="127">
        <f t="shared" si="5"/>
        <v>49</v>
      </c>
      <c r="B54" s="118">
        <f>+'[1]2012 Finance'!$A52</f>
        <v>0</v>
      </c>
      <c r="C54" s="118" t="s">
        <v>354</v>
      </c>
      <c r="D54" s="119">
        <f>+'[1]2012 Finance'!AA52</f>
        <v>60908</v>
      </c>
      <c r="E54" s="119">
        <f>+'[1]2012 Finance'!AB52</f>
        <v>0</v>
      </c>
      <c r="F54" s="119">
        <f>+'[1]2012 Finance'!AC52</f>
        <v>0</v>
      </c>
      <c r="G54" s="119"/>
      <c r="H54" s="119">
        <f>+'[1]2012 Finance'!W52+'[1]2012 Finance'!X52</f>
        <v>0</v>
      </c>
      <c r="I54" s="119">
        <f>+'[1]2012 Finance'!AE52</f>
        <v>0</v>
      </c>
      <c r="J54" s="119">
        <f>+'[1]2012 Finance'!AH52</f>
        <v>0</v>
      </c>
      <c r="K54" s="119">
        <f>+'[1]2012 Finance'!AF52+'[1]2012 Finance'!AG52</f>
        <v>9245</v>
      </c>
      <c r="L54" s="119">
        <f>+'[1]2012 Finance'!Y52+'[1]2012 Finance'!Z52</f>
        <v>0</v>
      </c>
      <c r="M54" s="119">
        <f>+'[1]2012 Finance'!AI52</f>
        <v>13049</v>
      </c>
      <c r="N54" s="120">
        <f t="shared" si="0"/>
        <v>83202</v>
      </c>
      <c r="O54" s="121"/>
      <c r="P54" s="122">
        <f>+'[1]2012 Finance'!AN52+'[1]2012 Finance'!AO52+'[1]2012 Finance'!AQ52</f>
        <v>54820</v>
      </c>
      <c r="Q54" s="119">
        <f>+'[1]2012 Finance'!AP52</f>
        <v>0</v>
      </c>
      <c r="R54" s="119">
        <f>+'[1]2012 Finance'!AS52+'[1]2012 Finance'!AT52+'[1]2012 Finance'!AU52</f>
        <v>2043</v>
      </c>
      <c r="S54" s="119">
        <f>+'[1]2012 Finance'!BB52</f>
        <v>13878</v>
      </c>
      <c r="T54" s="119">
        <f>+SUM('[1]2012 Finance'!AX52:BA52)</f>
        <v>0</v>
      </c>
      <c r="U54" s="119">
        <f>SUM('[1]2012 Finance'!BC52:BJ52)</f>
        <v>4541</v>
      </c>
      <c r="V54" s="119">
        <f>+'[1]2012 Finance'!AL52+'[1]2012 Finance'!AM52</f>
        <v>0</v>
      </c>
      <c r="W54" s="119"/>
      <c r="X54" s="119">
        <f>+'[1]2012 Finance'!BL52</f>
        <v>7186</v>
      </c>
      <c r="Y54" s="123">
        <f t="shared" si="1"/>
        <v>82468</v>
      </c>
      <c r="Z54" s="120">
        <f t="shared" si="2"/>
        <v>734</v>
      </c>
      <c r="AA54" s="124"/>
      <c r="AB54" s="122">
        <f>+'[1]2012 Finance'!H52+'[1]2012 Finance'!I52</f>
        <v>716635</v>
      </c>
      <c r="AC54" s="119">
        <f>+'[1]2012 Finance'!J52+'[1]2012 Finance'!K52</f>
        <v>190001</v>
      </c>
      <c r="AD54" s="119">
        <f>+'[1]2012 Finance'!L52+'[1]2012 Finance'!D52</f>
        <v>188105</v>
      </c>
      <c r="AE54" s="119">
        <f>+'[1]2012 Finance'!E52+'[1]2012 Finance'!F52</f>
        <v>0</v>
      </c>
      <c r="AF54" s="125">
        <f t="shared" si="3"/>
        <v>1094741</v>
      </c>
      <c r="AG54" s="119">
        <f>+'[1]2012 Finance'!O52+'[1]2012 Finance'!P52</f>
        <v>0</v>
      </c>
      <c r="AH54" s="22">
        <f t="shared" si="4"/>
        <v>1094741</v>
      </c>
      <c r="AI54" s="10"/>
      <c r="AJ54" s="10"/>
      <c r="AK54" s="10"/>
      <c r="AL54" s="10"/>
      <c r="AM54" s="10"/>
      <c r="AN54" s="10"/>
      <c r="AO54" s="10"/>
    </row>
    <row r="55" spans="1:41" s="12" customFormat="1" ht="17.25" customHeight="1">
      <c r="A55" s="127">
        <f t="shared" si="5"/>
        <v>50</v>
      </c>
      <c r="B55" s="118">
        <f>+'[1]2012 Finance'!$A53</f>
        <v>0</v>
      </c>
      <c r="C55" s="118"/>
      <c r="D55" s="119">
        <f>+'[1]2012 Finance'!AA53</f>
        <v>76049</v>
      </c>
      <c r="E55" s="119">
        <f>+'[1]2012 Finance'!AB53</f>
        <v>9441</v>
      </c>
      <c r="F55" s="119">
        <f>+'[1]2012 Finance'!AC53</f>
        <v>2991</v>
      </c>
      <c r="G55" s="119"/>
      <c r="H55" s="119">
        <f>+'[1]2012 Finance'!W53+'[1]2012 Finance'!X53</f>
        <v>0</v>
      </c>
      <c r="I55" s="119">
        <f>+'[1]2012 Finance'!AE53</f>
        <v>0</v>
      </c>
      <c r="J55" s="119">
        <f>+'[1]2012 Finance'!AH53</f>
        <v>14999</v>
      </c>
      <c r="K55" s="119">
        <f>+'[1]2012 Finance'!AF53+'[1]2012 Finance'!AG53</f>
        <v>3813</v>
      </c>
      <c r="L55" s="119">
        <f>+'[1]2012 Finance'!Y53+'[1]2012 Finance'!Z53</f>
        <v>0</v>
      </c>
      <c r="M55" s="119">
        <f>+'[1]2012 Finance'!AI53</f>
        <v>28000</v>
      </c>
      <c r="N55" s="120">
        <f t="shared" si="0"/>
        <v>135293</v>
      </c>
      <c r="O55" s="121"/>
      <c r="P55" s="122">
        <f>+'[1]2012 Finance'!AN53+'[1]2012 Finance'!AO53+'[1]2012 Finance'!AQ53</f>
        <v>46509</v>
      </c>
      <c r="Q55" s="119">
        <f>+'[1]2012 Finance'!AP53</f>
        <v>0</v>
      </c>
      <c r="R55" s="119">
        <f>+'[1]2012 Finance'!AS53+'[1]2012 Finance'!AT53+'[1]2012 Finance'!AU53</f>
        <v>1690</v>
      </c>
      <c r="S55" s="119">
        <f>+'[1]2012 Finance'!BB53</f>
        <v>70551</v>
      </c>
      <c r="T55" s="119">
        <f>+SUM('[1]2012 Finance'!AX53:BA53)</f>
        <v>26891</v>
      </c>
      <c r="U55" s="119">
        <f>SUM('[1]2012 Finance'!BC53:BJ53)</f>
        <v>8698</v>
      </c>
      <c r="V55" s="119">
        <f>+'[1]2012 Finance'!AL53+'[1]2012 Finance'!AM53</f>
        <v>0</v>
      </c>
      <c r="W55" s="119"/>
      <c r="X55" s="119">
        <f>+'[1]2012 Finance'!BL53</f>
        <v>13045</v>
      </c>
      <c r="Y55" s="123">
        <f t="shared" si="1"/>
        <v>167384</v>
      </c>
      <c r="Z55" s="120">
        <f t="shared" si="2"/>
        <v>-32091</v>
      </c>
      <c r="AA55" s="124"/>
      <c r="AB55" s="122">
        <f>+'[1]2012 Finance'!H53+'[1]2012 Finance'!I53</f>
        <v>1045000</v>
      </c>
      <c r="AC55" s="119">
        <f>+'[1]2012 Finance'!J53+'[1]2012 Finance'!K53</f>
        <v>85591</v>
      </c>
      <c r="AD55" s="119">
        <f>+'[1]2012 Finance'!L53+'[1]2012 Finance'!D53</f>
        <v>105741</v>
      </c>
      <c r="AE55" s="119">
        <f>+'[1]2012 Finance'!E53+'[1]2012 Finance'!F53</f>
        <v>5132</v>
      </c>
      <c r="AF55" s="125">
        <f t="shared" si="3"/>
        <v>1241464</v>
      </c>
      <c r="AG55" s="119">
        <f>+'[1]2012 Finance'!O53+'[1]2012 Finance'!P53</f>
        <v>1013</v>
      </c>
      <c r="AH55" s="22">
        <f t="shared" si="4"/>
        <v>1240451</v>
      </c>
      <c r="AI55" s="10"/>
      <c r="AJ55" s="10"/>
      <c r="AK55" s="10"/>
      <c r="AL55" s="10"/>
      <c r="AM55" s="10"/>
      <c r="AN55" s="10"/>
      <c r="AO55" s="10"/>
    </row>
    <row r="56" spans="1:41" s="12" customFormat="1" ht="17.25" customHeight="1">
      <c r="A56" s="127">
        <f t="shared" si="5"/>
        <v>51</v>
      </c>
      <c r="B56" s="118">
        <f>+'[1]2012 Finance'!$A54</f>
        <v>0</v>
      </c>
      <c r="C56" s="118"/>
      <c r="D56" s="119">
        <f>+'[1]2012 Finance'!AA54</f>
        <v>21532</v>
      </c>
      <c r="E56" s="119">
        <f>+'[1]2012 Finance'!AB54</f>
        <v>302</v>
      </c>
      <c r="F56" s="119">
        <f>+'[1]2012 Finance'!AC54</f>
        <v>0</v>
      </c>
      <c r="G56" s="119"/>
      <c r="H56" s="119">
        <f>+'[1]2012 Finance'!W54+'[1]2012 Finance'!X54</f>
        <v>158809</v>
      </c>
      <c r="I56" s="119">
        <f>+'[1]2012 Finance'!AE54</f>
        <v>0</v>
      </c>
      <c r="J56" s="119">
        <f>+'[1]2012 Finance'!AH54</f>
        <v>16170</v>
      </c>
      <c r="K56" s="119">
        <f>+'[1]2012 Finance'!AF54+'[1]2012 Finance'!AG54</f>
        <v>4291</v>
      </c>
      <c r="L56" s="119">
        <f>+'[1]2012 Finance'!Y54+'[1]2012 Finance'!Z54</f>
        <v>0</v>
      </c>
      <c r="M56" s="119">
        <f>+'[1]2012 Finance'!AI54</f>
        <v>81462</v>
      </c>
      <c r="N56" s="120">
        <f t="shared" si="0"/>
        <v>282566</v>
      </c>
      <c r="O56" s="121"/>
      <c r="P56" s="122">
        <f>+'[1]2012 Finance'!AN54+'[1]2012 Finance'!AO54+'[1]2012 Finance'!AQ54</f>
        <v>23420</v>
      </c>
      <c r="Q56" s="119">
        <f>+'[1]2012 Finance'!AP54</f>
        <v>0</v>
      </c>
      <c r="R56" s="119">
        <f>+'[1]2012 Finance'!AS54+'[1]2012 Finance'!AT54+'[1]2012 Finance'!AU54</f>
        <v>122</v>
      </c>
      <c r="S56" s="119">
        <f>+'[1]2012 Finance'!BB54</f>
        <v>10979</v>
      </c>
      <c r="T56" s="119">
        <f>+SUM('[1]2012 Finance'!AX54:BA54)</f>
        <v>0</v>
      </c>
      <c r="U56" s="119">
        <f>SUM('[1]2012 Finance'!BC54:BJ54)</f>
        <v>600</v>
      </c>
      <c r="V56" s="119">
        <f>+'[1]2012 Finance'!AL54+'[1]2012 Finance'!AM54</f>
        <v>302</v>
      </c>
      <c r="W56" s="119"/>
      <c r="X56" s="119">
        <f>+'[1]2012 Finance'!BL54</f>
        <v>236896</v>
      </c>
      <c r="Y56" s="123">
        <f t="shared" si="1"/>
        <v>272319</v>
      </c>
      <c r="Z56" s="120">
        <f t="shared" si="2"/>
        <v>10247</v>
      </c>
      <c r="AA56" s="124"/>
      <c r="AB56" s="122">
        <f>+'[1]2012 Finance'!H54+'[1]2012 Finance'!I54</f>
        <v>800000</v>
      </c>
      <c r="AC56" s="119">
        <f>+'[1]2012 Finance'!J54+'[1]2012 Finance'!K54</f>
        <v>0</v>
      </c>
      <c r="AD56" s="119">
        <f>+'[1]2012 Finance'!L54+'[1]2012 Finance'!D54</f>
        <v>18877</v>
      </c>
      <c r="AE56" s="119">
        <f>+'[1]2012 Finance'!E54+'[1]2012 Finance'!F54</f>
        <v>47007</v>
      </c>
      <c r="AF56" s="125">
        <f t="shared" si="3"/>
        <v>865884</v>
      </c>
      <c r="AG56" s="119">
        <f>+'[1]2012 Finance'!O54+'[1]2012 Finance'!P54</f>
        <v>31000</v>
      </c>
      <c r="AH56" s="22">
        <f t="shared" si="4"/>
        <v>834884</v>
      </c>
      <c r="AI56" s="10"/>
      <c r="AJ56" s="10"/>
      <c r="AK56" s="10"/>
      <c r="AL56" s="10"/>
      <c r="AM56" s="10"/>
      <c r="AN56" s="10"/>
      <c r="AO56" s="10"/>
    </row>
    <row r="57" spans="1:41" s="12" customFormat="1" ht="17.25" customHeight="1">
      <c r="A57" s="127">
        <f t="shared" si="5"/>
        <v>52</v>
      </c>
      <c r="B57" s="118">
        <f>+'[1]2012 Finance'!$A55</f>
        <v>0</v>
      </c>
      <c r="C57" s="118" t="s">
        <v>354</v>
      </c>
      <c r="D57" s="119">
        <f>+'[1]2012 Finance'!AA55</f>
        <v>45450</v>
      </c>
      <c r="E57" s="119">
        <f>+'[1]2012 Finance'!AB55</f>
        <v>0</v>
      </c>
      <c r="F57" s="119">
        <f>+'[1]2012 Finance'!AC55</f>
        <v>0</v>
      </c>
      <c r="G57" s="119"/>
      <c r="H57" s="119">
        <f>+'[1]2012 Finance'!W55+'[1]2012 Finance'!X55</f>
        <v>0</v>
      </c>
      <c r="I57" s="119">
        <f>+'[1]2012 Finance'!AE55</f>
        <v>200</v>
      </c>
      <c r="J57" s="119">
        <f>+'[1]2012 Finance'!AH55</f>
        <v>0</v>
      </c>
      <c r="K57" s="119">
        <f>+'[1]2012 Finance'!AF55+'[1]2012 Finance'!AG55</f>
        <v>3666</v>
      </c>
      <c r="L57" s="119">
        <f>+'[1]2012 Finance'!Y55+'[1]2012 Finance'!Z55</f>
        <v>0</v>
      </c>
      <c r="M57" s="119">
        <f>+'[1]2012 Finance'!AI55</f>
        <v>0</v>
      </c>
      <c r="N57" s="120">
        <f t="shared" si="0"/>
        <v>49316</v>
      </c>
      <c r="O57" s="121"/>
      <c r="P57" s="122">
        <f>+'[1]2012 Finance'!AN55+'[1]2012 Finance'!AO55+'[1]2012 Finance'!AQ55</f>
        <v>21771</v>
      </c>
      <c r="Q57" s="119">
        <f>+'[1]2012 Finance'!AP55</f>
        <v>7280</v>
      </c>
      <c r="R57" s="119">
        <f>+'[1]2012 Finance'!AS55+'[1]2012 Finance'!AT55+'[1]2012 Finance'!AU55</f>
        <v>0</v>
      </c>
      <c r="S57" s="119">
        <f>+'[1]2012 Finance'!BB55</f>
        <v>7580</v>
      </c>
      <c r="T57" s="119">
        <f>+SUM('[1]2012 Finance'!AX55:BA55)</f>
        <v>0</v>
      </c>
      <c r="U57" s="119">
        <f>SUM('[1]2012 Finance'!BC55:BJ55)</f>
        <v>2400</v>
      </c>
      <c r="V57" s="119">
        <f>+'[1]2012 Finance'!AL55+'[1]2012 Finance'!AM55</f>
        <v>0</v>
      </c>
      <c r="W57" s="119"/>
      <c r="X57" s="119">
        <f>+'[1]2012 Finance'!BL55</f>
        <v>11788</v>
      </c>
      <c r="Y57" s="123">
        <f t="shared" si="1"/>
        <v>50819</v>
      </c>
      <c r="Z57" s="120">
        <f t="shared" si="2"/>
        <v>-1503</v>
      </c>
      <c r="AA57" s="124"/>
      <c r="AB57" s="122">
        <f>+'[1]2012 Finance'!H55+'[1]2012 Finance'!I55</f>
        <v>95000</v>
      </c>
      <c r="AC57" s="119">
        <f>+'[1]2012 Finance'!J55+'[1]2012 Finance'!K55</f>
        <v>9000</v>
      </c>
      <c r="AD57" s="119">
        <f>+'[1]2012 Finance'!L55+'[1]2012 Finance'!D55</f>
        <v>121386</v>
      </c>
      <c r="AE57" s="119">
        <f>+'[1]2012 Finance'!E55+'[1]2012 Finance'!F55</f>
        <v>0</v>
      </c>
      <c r="AF57" s="125">
        <f t="shared" si="3"/>
        <v>225386</v>
      </c>
      <c r="AG57" s="119">
        <f>+'[1]2012 Finance'!O55+'[1]2012 Finance'!P55</f>
        <v>1112</v>
      </c>
      <c r="AH57" s="22">
        <f t="shared" si="4"/>
        <v>224274</v>
      </c>
      <c r="AI57" s="10"/>
      <c r="AJ57" s="10"/>
      <c r="AK57" s="10"/>
      <c r="AL57" s="10"/>
      <c r="AM57" s="10"/>
      <c r="AN57" s="10"/>
      <c r="AO57" s="10"/>
    </row>
    <row r="58" spans="1:41" s="12" customFormat="1" ht="17.25" customHeight="1">
      <c r="A58" s="127">
        <f t="shared" si="5"/>
        <v>53</v>
      </c>
      <c r="B58" s="118">
        <f>+'[1]2012 Finance'!$A56</f>
        <v>0</v>
      </c>
      <c r="C58" s="118"/>
      <c r="D58" s="119">
        <f>+'[1]2012 Finance'!AA56</f>
        <v>50834</v>
      </c>
      <c r="E58" s="119">
        <f>+'[1]2012 Finance'!AB56</f>
        <v>2270</v>
      </c>
      <c r="F58" s="119">
        <f>+'[1]2012 Finance'!AC56</f>
        <v>0</v>
      </c>
      <c r="G58" s="119"/>
      <c r="H58" s="119">
        <f>+'[1]2012 Finance'!W56+'[1]2012 Finance'!X56</f>
        <v>0</v>
      </c>
      <c r="I58" s="119">
        <f>+'[1]2012 Finance'!AE56</f>
        <v>0</v>
      </c>
      <c r="J58" s="119">
        <f>+'[1]2012 Finance'!AH56</f>
        <v>8580</v>
      </c>
      <c r="K58" s="119">
        <f>+'[1]2012 Finance'!AF56+'[1]2012 Finance'!AG56</f>
        <v>7624</v>
      </c>
      <c r="L58" s="119">
        <f>+'[1]2012 Finance'!Y56+'[1]2012 Finance'!Z56</f>
        <v>0</v>
      </c>
      <c r="M58" s="119">
        <f>+'[1]2012 Finance'!AI56</f>
        <v>15207</v>
      </c>
      <c r="N58" s="120">
        <f t="shared" si="0"/>
        <v>84515</v>
      </c>
      <c r="O58" s="121"/>
      <c r="P58" s="122">
        <f>+'[1]2012 Finance'!AN56+'[1]2012 Finance'!AO56+'[1]2012 Finance'!AQ56</f>
        <v>29569</v>
      </c>
      <c r="Q58" s="119">
        <f>+'[1]2012 Finance'!AP56</f>
        <v>0</v>
      </c>
      <c r="R58" s="119">
        <f>+'[1]2012 Finance'!AS56+'[1]2012 Finance'!AT56+'[1]2012 Finance'!AU56</f>
        <v>4420</v>
      </c>
      <c r="S58" s="119">
        <f>+'[1]2012 Finance'!BB56</f>
        <v>143516</v>
      </c>
      <c r="T58" s="119">
        <f>+SUM('[1]2012 Finance'!AX56:BA56)</f>
        <v>4798</v>
      </c>
      <c r="U58" s="119">
        <f>SUM('[1]2012 Finance'!BC56:BJ56)</f>
        <v>3600</v>
      </c>
      <c r="V58" s="119">
        <f>+'[1]2012 Finance'!AL56+'[1]2012 Finance'!AM56</f>
        <v>0</v>
      </c>
      <c r="W58" s="119"/>
      <c r="X58" s="119">
        <f>+'[1]2012 Finance'!BL56</f>
        <v>13826</v>
      </c>
      <c r="Y58" s="123">
        <f t="shared" si="1"/>
        <v>199729</v>
      </c>
      <c r="Z58" s="120">
        <f t="shared" si="2"/>
        <v>-115214</v>
      </c>
      <c r="AA58" s="124"/>
      <c r="AB58" s="122">
        <f>+'[1]2012 Finance'!H56+'[1]2012 Finance'!I56</f>
        <v>78135</v>
      </c>
      <c r="AC58" s="119">
        <f>+'[1]2012 Finance'!J56+'[1]2012 Finance'!K56</f>
        <v>6820</v>
      </c>
      <c r="AD58" s="119">
        <f>+'[1]2012 Finance'!L56+'[1]2012 Finance'!D56</f>
        <v>12173</v>
      </c>
      <c r="AE58" s="119">
        <f>+'[1]2012 Finance'!E56+'[1]2012 Finance'!F56</f>
        <v>79102</v>
      </c>
      <c r="AF58" s="125">
        <f t="shared" si="3"/>
        <v>176230</v>
      </c>
      <c r="AG58" s="119">
        <f>+'[1]2012 Finance'!O56+'[1]2012 Finance'!P56</f>
        <v>0</v>
      </c>
      <c r="AH58" s="22">
        <f t="shared" si="4"/>
        <v>176230</v>
      </c>
      <c r="AI58" s="10"/>
      <c r="AJ58" s="10"/>
      <c r="AK58" s="10"/>
      <c r="AL58" s="10"/>
      <c r="AM58" s="10"/>
      <c r="AN58" s="10"/>
      <c r="AO58" s="10"/>
    </row>
    <row r="59" spans="1:41" s="12" customFormat="1" ht="17.25" customHeight="1">
      <c r="A59" s="127">
        <f t="shared" si="5"/>
        <v>54</v>
      </c>
      <c r="B59" s="118">
        <f>+'[1]2012 Finance'!$A57</f>
        <v>0</v>
      </c>
      <c r="C59" s="118" t="s">
        <v>354</v>
      </c>
      <c r="D59" s="119">
        <f>+'[1]2012 Finance'!AA57</f>
        <v>40567</v>
      </c>
      <c r="E59" s="119">
        <f>+'[1]2012 Finance'!AB57</f>
        <v>4177</v>
      </c>
      <c r="F59" s="119">
        <f>+'[1]2012 Finance'!AC57</f>
        <v>2334</v>
      </c>
      <c r="G59" s="119"/>
      <c r="H59" s="119">
        <f>+'[1]2012 Finance'!W57+'[1]2012 Finance'!X57</f>
        <v>0</v>
      </c>
      <c r="I59" s="119">
        <f>+'[1]2012 Finance'!AE57</f>
        <v>3198</v>
      </c>
      <c r="J59" s="119">
        <f>+'[1]2012 Finance'!AH57</f>
        <v>24637</v>
      </c>
      <c r="K59" s="119">
        <f>+'[1]2012 Finance'!AF57+'[1]2012 Finance'!AG57</f>
        <v>0</v>
      </c>
      <c r="L59" s="119">
        <f>+'[1]2012 Finance'!Y57+'[1]2012 Finance'!Z57</f>
        <v>0</v>
      </c>
      <c r="M59" s="119">
        <f>+'[1]2012 Finance'!AI57</f>
        <v>6882</v>
      </c>
      <c r="N59" s="120">
        <f t="shared" si="0"/>
        <v>81795</v>
      </c>
      <c r="O59" s="121"/>
      <c r="P59" s="122">
        <f>+'[1]2012 Finance'!AN57+'[1]2012 Finance'!AO57+'[1]2012 Finance'!AQ57</f>
        <v>29865</v>
      </c>
      <c r="Q59" s="119">
        <f>+'[1]2012 Finance'!AP57</f>
        <v>0</v>
      </c>
      <c r="R59" s="119">
        <f>+'[1]2012 Finance'!AS57+'[1]2012 Finance'!AT57+'[1]2012 Finance'!AU57</f>
        <v>3160</v>
      </c>
      <c r="S59" s="119">
        <f>+'[1]2012 Finance'!BB57</f>
        <v>9243</v>
      </c>
      <c r="T59" s="119">
        <f>+SUM('[1]2012 Finance'!AX57:BA57)</f>
        <v>0</v>
      </c>
      <c r="U59" s="119">
        <f>SUM('[1]2012 Finance'!BC57:BJ57)</f>
        <v>7701</v>
      </c>
      <c r="V59" s="119">
        <f>+'[1]2012 Finance'!AL57+'[1]2012 Finance'!AM57</f>
        <v>0</v>
      </c>
      <c r="W59" s="119"/>
      <c r="X59" s="119">
        <f>+'[1]2012 Finance'!BL57</f>
        <v>5162</v>
      </c>
      <c r="Y59" s="123">
        <f t="shared" si="1"/>
        <v>55131</v>
      </c>
      <c r="Z59" s="120">
        <f t="shared" si="2"/>
        <v>26664</v>
      </c>
      <c r="AA59" s="124"/>
      <c r="AB59" s="122">
        <f>+'[1]2012 Finance'!H57+'[1]2012 Finance'!I57</f>
        <v>755000</v>
      </c>
      <c r="AC59" s="119">
        <f>+'[1]2012 Finance'!J57+'[1]2012 Finance'!K57</f>
        <v>8000</v>
      </c>
      <c r="AD59" s="119">
        <f>+'[1]2012 Finance'!L57+'[1]2012 Finance'!D57</f>
        <v>138117</v>
      </c>
      <c r="AE59" s="119">
        <f>+'[1]2012 Finance'!E57+'[1]2012 Finance'!F57</f>
        <v>63000</v>
      </c>
      <c r="AF59" s="125">
        <f t="shared" si="3"/>
        <v>964117</v>
      </c>
      <c r="AG59" s="119">
        <f>+'[1]2012 Finance'!O57+'[1]2012 Finance'!P57</f>
        <v>18092</v>
      </c>
      <c r="AH59" s="22">
        <f t="shared" si="4"/>
        <v>946025</v>
      </c>
      <c r="AI59" s="10"/>
      <c r="AJ59" s="10"/>
      <c r="AK59" s="10"/>
      <c r="AL59" s="10"/>
      <c r="AM59" s="10"/>
      <c r="AN59" s="10"/>
      <c r="AO59" s="10"/>
    </row>
    <row r="60" spans="1:41" s="12" customFormat="1" ht="17.25" customHeight="1">
      <c r="A60" s="127">
        <f t="shared" si="5"/>
        <v>55</v>
      </c>
      <c r="B60" s="118">
        <f>+'[1]2012 Finance'!$A58</f>
        <v>0</v>
      </c>
      <c r="C60" s="118" t="s">
        <v>355</v>
      </c>
      <c r="D60" s="119">
        <f>+'[1]2012 Finance'!AA58</f>
        <v>0</v>
      </c>
      <c r="E60" s="119">
        <f>+'[1]2012 Finance'!AB58</f>
        <v>0</v>
      </c>
      <c r="F60" s="119">
        <f>+'[1]2012 Finance'!AC58</f>
        <v>0</v>
      </c>
      <c r="G60" s="119"/>
      <c r="H60" s="119">
        <f>+'[1]2012 Finance'!W58+'[1]2012 Finance'!X58</f>
        <v>0</v>
      </c>
      <c r="I60" s="119">
        <f>+'[1]2012 Finance'!AE58</f>
        <v>0</v>
      </c>
      <c r="J60" s="119">
        <f>+'[1]2012 Finance'!AH58</f>
        <v>0</v>
      </c>
      <c r="K60" s="119">
        <f>+'[1]2012 Finance'!AF58+'[1]2012 Finance'!AG58</f>
        <v>0</v>
      </c>
      <c r="L60" s="119">
        <f>+'[1]2012 Finance'!Y58+'[1]2012 Finance'!Z58</f>
        <v>0</v>
      </c>
      <c r="M60" s="119">
        <f>+'[1]2012 Finance'!AI58</f>
        <v>0</v>
      </c>
      <c r="N60" s="120">
        <f t="shared" si="0"/>
        <v>0</v>
      </c>
      <c r="O60" s="121"/>
      <c r="P60" s="122">
        <f>+'[1]2012 Finance'!AN58+'[1]2012 Finance'!AO58+'[1]2012 Finance'!AQ58</f>
        <v>0</v>
      </c>
      <c r="Q60" s="119">
        <f>+'[1]2012 Finance'!AP58</f>
        <v>0</v>
      </c>
      <c r="R60" s="119">
        <f>+'[1]2012 Finance'!AS58+'[1]2012 Finance'!AT58+'[1]2012 Finance'!AU58</f>
        <v>0</v>
      </c>
      <c r="S60" s="119">
        <f>+'[1]2012 Finance'!BB58</f>
        <v>0</v>
      </c>
      <c r="T60" s="119">
        <f>+SUM('[1]2012 Finance'!AX58:BA58)</f>
        <v>0</v>
      </c>
      <c r="U60" s="119">
        <f>SUM('[1]2012 Finance'!BC58:BJ58)</f>
        <v>0</v>
      </c>
      <c r="V60" s="119">
        <f>+'[1]2012 Finance'!AL58+'[1]2012 Finance'!AM58</f>
        <v>0</v>
      </c>
      <c r="W60" s="119"/>
      <c r="X60" s="119">
        <f>+'[1]2012 Finance'!BL58</f>
        <v>0</v>
      </c>
      <c r="Y60" s="123">
        <f t="shared" si="1"/>
        <v>0</v>
      </c>
      <c r="Z60" s="120">
        <f t="shared" si="2"/>
        <v>0</v>
      </c>
      <c r="AA60" s="124"/>
      <c r="AB60" s="122">
        <f>+'[1]2012 Finance'!H58+'[1]2012 Finance'!I58</f>
        <v>0</v>
      </c>
      <c r="AC60" s="119">
        <f>+'[1]2012 Finance'!J58+'[1]2012 Finance'!K58</f>
        <v>0</v>
      </c>
      <c r="AD60" s="119">
        <f>+'[1]2012 Finance'!L58+'[1]2012 Finance'!D58</f>
        <v>0</v>
      </c>
      <c r="AE60" s="119">
        <f>+'[1]2012 Finance'!E58+'[1]2012 Finance'!F58</f>
        <v>0</v>
      </c>
      <c r="AF60" s="125">
        <f t="shared" si="3"/>
        <v>0</v>
      </c>
      <c r="AG60" s="119">
        <f>+'[1]2012 Finance'!O58+'[1]2012 Finance'!P58</f>
        <v>0</v>
      </c>
      <c r="AH60" s="22">
        <f t="shared" si="4"/>
        <v>0</v>
      </c>
      <c r="AI60" s="10"/>
      <c r="AJ60" s="10"/>
      <c r="AK60" s="10"/>
      <c r="AL60" s="10"/>
      <c r="AM60" s="10"/>
      <c r="AN60" s="10"/>
      <c r="AO60" s="10"/>
    </row>
    <row r="61" spans="1:41" s="12" customFormat="1" ht="17.25" customHeight="1">
      <c r="A61" s="127">
        <f t="shared" si="5"/>
        <v>56</v>
      </c>
      <c r="B61" s="118">
        <f>+'[1]2012 Finance'!$A59</f>
        <v>0</v>
      </c>
      <c r="C61" s="118" t="s">
        <v>358</v>
      </c>
      <c r="D61" s="119">
        <f>+'[1]2012 Finance'!AA59</f>
        <v>37046</v>
      </c>
      <c r="E61" s="119">
        <f>+'[1]2012 Finance'!AB59</f>
        <v>623</v>
      </c>
      <c r="F61" s="119">
        <f>+'[1]2012 Finance'!AC59</f>
        <v>0</v>
      </c>
      <c r="G61" s="119"/>
      <c r="H61" s="119">
        <f>+'[1]2012 Finance'!W59+'[1]2012 Finance'!X59</f>
        <v>0</v>
      </c>
      <c r="I61" s="119">
        <f>+'[1]2012 Finance'!AE59</f>
        <v>0</v>
      </c>
      <c r="J61" s="119">
        <f>+'[1]2012 Finance'!AH59</f>
        <v>13655</v>
      </c>
      <c r="K61" s="119">
        <f>+'[1]2012 Finance'!AF59+'[1]2012 Finance'!AG59</f>
        <v>28567</v>
      </c>
      <c r="L61" s="119">
        <f>+'[1]2012 Finance'!Y59+'[1]2012 Finance'!Z59</f>
        <v>0</v>
      </c>
      <c r="M61" s="119">
        <f>+'[1]2012 Finance'!AI59</f>
        <v>224</v>
      </c>
      <c r="N61" s="120">
        <f t="shared" si="0"/>
        <v>80115</v>
      </c>
      <c r="O61" s="121"/>
      <c r="P61" s="122">
        <f>+'[1]2012 Finance'!AN59+'[1]2012 Finance'!AO59+'[1]2012 Finance'!AQ59</f>
        <v>36095</v>
      </c>
      <c r="Q61" s="119">
        <f>+'[1]2012 Finance'!AP59</f>
        <v>9165</v>
      </c>
      <c r="R61" s="119">
        <f>+'[1]2012 Finance'!AS59+'[1]2012 Finance'!AT59+'[1]2012 Finance'!AU59</f>
        <v>0</v>
      </c>
      <c r="S61" s="119">
        <f>+'[1]2012 Finance'!BB59</f>
        <v>12347</v>
      </c>
      <c r="T61" s="119">
        <f>+SUM('[1]2012 Finance'!AX59:BA59)</f>
        <v>0</v>
      </c>
      <c r="U61" s="119">
        <f>SUM('[1]2012 Finance'!BC59:BJ59)</f>
        <v>3069</v>
      </c>
      <c r="V61" s="119">
        <f>+'[1]2012 Finance'!AL59+'[1]2012 Finance'!AM59</f>
        <v>0</v>
      </c>
      <c r="W61" s="119"/>
      <c r="X61" s="119">
        <f>+'[1]2012 Finance'!BL59</f>
        <v>2772</v>
      </c>
      <c r="Y61" s="123">
        <f t="shared" si="1"/>
        <v>63448</v>
      </c>
      <c r="Z61" s="120">
        <f t="shared" si="2"/>
        <v>16667</v>
      </c>
      <c r="AA61" s="124"/>
      <c r="AB61" s="122">
        <f>+'[1]2012 Finance'!H59+'[1]2012 Finance'!I59</f>
        <v>666750</v>
      </c>
      <c r="AC61" s="119">
        <f>+'[1]2012 Finance'!J59+'[1]2012 Finance'!K59</f>
        <v>150000</v>
      </c>
      <c r="AD61" s="119">
        <f>+'[1]2012 Finance'!L59+'[1]2012 Finance'!D59</f>
        <v>769238</v>
      </c>
      <c r="AE61" s="119">
        <f>+'[1]2012 Finance'!E59+'[1]2012 Finance'!F59</f>
        <v>225</v>
      </c>
      <c r="AF61" s="125">
        <f t="shared" si="3"/>
        <v>1586213</v>
      </c>
      <c r="AG61" s="119">
        <f>+'[1]2012 Finance'!O59+'[1]2012 Finance'!P59</f>
        <v>830</v>
      </c>
      <c r="AH61" s="22">
        <f t="shared" si="4"/>
        <v>1585383</v>
      </c>
      <c r="AI61" s="10"/>
      <c r="AJ61" s="10"/>
      <c r="AK61" s="10"/>
      <c r="AL61" s="10"/>
      <c r="AM61" s="10"/>
      <c r="AN61" s="10"/>
      <c r="AO61" s="10"/>
    </row>
    <row r="62" spans="1:41" s="12" customFormat="1" ht="17.25" customHeight="1">
      <c r="A62" s="127">
        <f t="shared" si="5"/>
        <v>57</v>
      </c>
      <c r="B62" s="118">
        <f>+'[1]2012 Finance'!$A60</f>
        <v>0</v>
      </c>
      <c r="C62" s="118"/>
      <c r="D62" s="119">
        <f>+'[1]2012 Finance'!AA60</f>
        <v>61633</v>
      </c>
      <c r="E62" s="119">
        <f>+'[1]2012 Finance'!AB60</f>
        <v>2348</v>
      </c>
      <c r="F62" s="119">
        <f>+'[1]2012 Finance'!AC60</f>
        <v>6636</v>
      </c>
      <c r="G62" s="119"/>
      <c r="H62" s="119">
        <f>+'[1]2012 Finance'!W60+'[1]2012 Finance'!X60</f>
        <v>0</v>
      </c>
      <c r="I62" s="119">
        <f>+'[1]2012 Finance'!AE60</f>
        <v>0</v>
      </c>
      <c r="J62" s="119">
        <f>+'[1]2012 Finance'!AH60</f>
        <v>12796</v>
      </c>
      <c r="K62" s="119">
        <f>+'[1]2012 Finance'!AF60+'[1]2012 Finance'!AG60</f>
        <v>386</v>
      </c>
      <c r="L62" s="119">
        <f>+'[1]2012 Finance'!Y60+'[1]2012 Finance'!Z60</f>
        <v>0</v>
      </c>
      <c r="M62" s="119">
        <f>+'[1]2012 Finance'!AI60</f>
        <v>1066</v>
      </c>
      <c r="N62" s="120">
        <f t="shared" si="0"/>
        <v>84865</v>
      </c>
      <c r="O62" s="121"/>
      <c r="P62" s="122">
        <f>+'[1]2012 Finance'!AN60+'[1]2012 Finance'!AO60+'[1]2012 Finance'!AQ60</f>
        <v>44975</v>
      </c>
      <c r="Q62" s="119">
        <f>+'[1]2012 Finance'!AP60</f>
        <v>5061</v>
      </c>
      <c r="R62" s="119">
        <f>+'[1]2012 Finance'!AS60+'[1]2012 Finance'!AT60+'[1]2012 Finance'!AU60</f>
        <v>0</v>
      </c>
      <c r="S62" s="119">
        <f>+'[1]2012 Finance'!BB60</f>
        <v>23006</v>
      </c>
      <c r="T62" s="119">
        <f>+SUM('[1]2012 Finance'!AX60:BA60)</f>
        <v>4039</v>
      </c>
      <c r="U62" s="119">
        <f>SUM('[1]2012 Finance'!BC60:BJ60)</f>
        <v>4965</v>
      </c>
      <c r="V62" s="119">
        <f>+'[1]2012 Finance'!AL60+'[1]2012 Finance'!AM60</f>
        <v>6045</v>
      </c>
      <c r="W62" s="119"/>
      <c r="X62" s="119">
        <f>+'[1]2012 Finance'!BL60</f>
        <v>395</v>
      </c>
      <c r="Y62" s="123">
        <f t="shared" si="1"/>
        <v>88486</v>
      </c>
      <c r="Z62" s="120">
        <f t="shared" si="2"/>
        <v>-3621</v>
      </c>
      <c r="AA62" s="124"/>
      <c r="AB62" s="122">
        <f>+'[1]2012 Finance'!H60+'[1]2012 Finance'!I60</f>
        <v>2349500</v>
      </c>
      <c r="AC62" s="119">
        <f>+'[1]2012 Finance'!J60+'[1]2012 Finance'!K60</f>
        <v>114690</v>
      </c>
      <c r="AD62" s="119">
        <f>+'[1]2012 Finance'!L60+'[1]2012 Finance'!D60</f>
        <v>44706</v>
      </c>
      <c r="AE62" s="119">
        <f>+'[1]2012 Finance'!E60+'[1]2012 Finance'!F60</f>
        <v>0</v>
      </c>
      <c r="AF62" s="125">
        <f t="shared" si="3"/>
        <v>2508896</v>
      </c>
      <c r="AG62" s="119">
        <f>+'[1]2012 Finance'!O60+'[1]2012 Finance'!P60</f>
        <v>0</v>
      </c>
      <c r="AH62" s="22">
        <f t="shared" si="4"/>
        <v>2508896</v>
      </c>
      <c r="AI62" s="10"/>
      <c r="AJ62" s="10"/>
      <c r="AK62" s="10"/>
      <c r="AL62" s="10"/>
      <c r="AM62" s="10"/>
      <c r="AN62" s="10"/>
      <c r="AO62" s="10"/>
    </row>
    <row r="63" spans="1:41" s="12" customFormat="1" ht="17.25" customHeight="1">
      <c r="A63" s="127">
        <f t="shared" si="5"/>
        <v>58</v>
      </c>
      <c r="B63" s="118">
        <f>+'[1]2012 Finance'!$A61</f>
        <v>0</v>
      </c>
      <c r="C63" s="118" t="s">
        <v>354</v>
      </c>
      <c r="D63" s="119">
        <f>+'[1]2012 Finance'!AA61</f>
        <v>107679</v>
      </c>
      <c r="E63" s="119">
        <f>+'[1]2012 Finance'!AB61</f>
        <v>0</v>
      </c>
      <c r="F63" s="119">
        <f>+'[1]2012 Finance'!AC61</f>
        <v>0</v>
      </c>
      <c r="G63" s="119"/>
      <c r="H63" s="119">
        <f>+'[1]2012 Finance'!W61+'[1]2012 Finance'!X61</f>
        <v>0</v>
      </c>
      <c r="I63" s="119">
        <f>+'[1]2012 Finance'!AE61</f>
        <v>0</v>
      </c>
      <c r="J63" s="119">
        <f>+'[1]2012 Finance'!AH61</f>
        <v>50099</v>
      </c>
      <c r="K63" s="119">
        <f>+'[1]2012 Finance'!AF61+'[1]2012 Finance'!AG61</f>
        <v>14623</v>
      </c>
      <c r="L63" s="119">
        <f>+'[1]2012 Finance'!Y61+'[1]2012 Finance'!Z61</f>
        <v>0</v>
      </c>
      <c r="M63" s="119">
        <f>+'[1]2012 Finance'!AI61</f>
        <v>5653</v>
      </c>
      <c r="N63" s="120">
        <f t="shared" si="0"/>
        <v>178054</v>
      </c>
      <c r="O63" s="121"/>
      <c r="P63" s="122">
        <f>+'[1]2012 Finance'!AN61+'[1]2012 Finance'!AO61+'[1]2012 Finance'!AQ61</f>
        <v>63411</v>
      </c>
      <c r="Q63" s="119">
        <f>+'[1]2012 Finance'!AP61</f>
        <v>4334</v>
      </c>
      <c r="R63" s="119">
        <f>+'[1]2012 Finance'!AS61+'[1]2012 Finance'!AT61+'[1]2012 Finance'!AU61</f>
        <v>27393</v>
      </c>
      <c r="S63" s="119">
        <f>+'[1]2012 Finance'!BB61</f>
        <v>40606</v>
      </c>
      <c r="T63" s="119">
        <f>+SUM('[1]2012 Finance'!AX61:BA61)</f>
        <v>0</v>
      </c>
      <c r="U63" s="119">
        <f>SUM('[1]2012 Finance'!BC61:BJ61)</f>
        <v>33067</v>
      </c>
      <c r="V63" s="119">
        <f>+'[1]2012 Finance'!AL61+'[1]2012 Finance'!AM61</f>
        <v>0</v>
      </c>
      <c r="W63" s="119"/>
      <c r="X63" s="119">
        <f>+'[1]2012 Finance'!BL61</f>
        <v>14287</v>
      </c>
      <c r="Y63" s="123">
        <f t="shared" si="1"/>
        <v>183098</v>
      </c>
      <c r="Z63" s="120">
        <f t="shared" si="2"/>
        <v>-5044</v>
      </c>
      <c r="AA63" s="124"/>
      <c r="AB63" s="122">
        <f>+'[1]2012 Finance'!H61+'[1]2012 Finance'!I61</f>
        <v>4472297</v>
      </c>
      <c r="AC63" s="119">
        <f>+'[1]2012 Finance'!J61+'[1]2012 Finance'!K61</f>
        <v>3986</v>
      </c>
      <c r="AD63" s="119">
        <f>+'[1]2012 Finance'!L61+'[1]2012 Finance'!D61</f>
        <v>314443</v>
      </c>
      <c r="AE63" s="119">
        <f>+'[1]2012 Finance'!E61+'[1]2012 Finance'!F61</f>
        <v>1880</v>
      </c>
      <c r="AF63" s="125">
        <f t="shared" si="3"/>
        <v>4792606</v>
      </c>
      <c r="AG63" s="119">
        <f>+'[1]2012 Finance'!O61+'[1]2012 Finance'!P61</f>
        <v>6986</v>
      </c>
      <c r="AH63" s="22">
        <f t="shared" si="4"/>
        <v>4785620</v>
      </c>
      <c r="AI63" s="10"/>
      <c r="AJ63" s="10"/>
      <c r="AK63" s="10"/>
      <c r="AL63" s="10"/>
      <c r="AM63" s="10"/>
      <c r="AN63" s="10"/>
      <c r="AO63" s="10"/>
    </row>
    <row r="64" spans="1:41" s="12" customFormat="1" ht="17.25" customHeight="1">
      <c r="A64" s="127">
        <f t="shared" si="5"/>
        <v>59</v>
      </c>
      <c r="B64" s="118">
        <f>+'[1]2012 Finance'!$A62</f>
        <v>0</v>
      </c>
      <c r="C64" s="118" t="s">
        <v>354</v>
      </c>
      <c r="D64" s="119">
        <f>+'[1]2012 Finance'!AA62</f>
        <v>0</v>
      </c>
      <c r="E64" s="119">
        <f>+'[1]2012 Finance'!AB62</f>
        <v>0</v>
      </c>
      <c r="F64" s="119">
        <f>+'[1]2012 Finance'!AC62</f>
        <v>0</v>
      </c>
      <c r="G64" s="119"/>
      <c r="H64" s="119">
        <f>+'[1]2012 Finance'!W62+'[1]2012 Finance'!X62</f>
        <v>0</v>
      </c>
      <c r="I64" s="119">
        <f>+'[1]2012 Finance'!AE62</f>
        <v>0</v>
      </c>
      <c r="J64" s="119">
        <f>+'[1]2012 Finance'!AH62</f>
        <v>0</v>
      </c>
      <c r="K64" s="119">
        <f>+'[1]2012 Finance'!AF62+'[1]2012 Finance'!AG62</f>
        <v>0</v>
      </c>
      <c r="L64" s="119">
        <f>+'[1]2012 Finance'!Y62+'[1]2012 Finance'!Z62</f>
        <v>0</v>
      </c>
      <c r="M64" s="119">
        <f>+'[1]2012 Finance'!AI62</f>
        <v>0</v>
      </c>
      <c r="N64" s="120">
        <f t="shared" si="0"/>
        <v>0</v>
      </c>
      <c r="O64" s="121"/>
      <c r="P64" s="122">
        <f>+'[1]2012 Finance'!AN62+'[1]2012 Finance'!AO62+'[1]2012 Finance'!AQ62</f>
        <v>0</v>
      </c>
      <c r="Q64" s="119">
        <f>+'[1]2012 Finance'!AP62</f>
        <v>0</v>
      </c>
      <c r="R64" s="119">
        <f>+'[1]2012 Finance'!AS62+'[1]2012 Finance'!AT62+'[1]2012 Finance'!AU62</f>
        <v>0</v>
      </c>
      <c r="S64" s="119">
        <f>+'[1]2012 Finance'!BB62</f>
        <v>0</v>
      </c>
      <c r="T64" s="119">
        <f>+SUM('[1]2012 Finance'!AX62:BA62)</f>
        <v>0</v>
      </c>
      <c r="U64" s="119">
        <f>SUM('[1]2012 Finance'!BC62:BJ62)</f>
        <v>0</v>
      </c>
      <c r="V64" s="119">
        <f>+'[1]2012 Finance'!AL62+'[1]2012 Finance'!AM62</f>
        <v>0</v>
      </c>
      <c r="W64" s="119"/>
      <c r="X64" s="119">
        <f>+'[1]2012 Finance'!BL62</f>
        <v>0</v>
      </c>
      <c r="Y64" s="123">
        <f t="shared" si="1"/>
        <v>0</v>
      </c>
      <c r="Z64" s="120">
        <f t="shared" si="2"/>
        <v>0</v>
      </c>
      <c r="AA64" s="124"/>
      <c r="AB64" s="122">
        <f>+'[1]2012 Finance'!H62+'[1]2012 Finance'!I62</f>
        <v>0</v>
      </c>
      <c r="AC64" s="119">
        <f>+'[1]2012 Finance'!J62+'[1]2012 Finance'!K62</f>
        <v>0</v>
      </c>
      <c r="AD64" s="119">
        <f>+'[1]2012 Finance'!L62+'[1]2012 Finance'!D62</f>
        <v>0</v>
      </c>
      <c r="AE64" s="119">
        <f>+'[1]2012 Finance'!E62+'[1]2012 Finance'!F62</f>
        <v>0</v>
      </c>
      <c r="AF64" s="125">
        <f t="shared" si="3"/>
        <v>0</v>
      </c>
      <c r="AG64" s="119">
        <f>+'[1]2012 Finance'!O62+'[1]2012 Finance'!P62</f>
        <v>0</v>
      </c>
      <c r="AH64" s="22">
        <f t="shared" si="4"/>
        <v>0</v>
      </c>
      <c r="AI64" s="10"/>
      <c r="AJ64" s="10"/>
      <c r="AK64" s="10"/>
      <c r="AL64" s="10"/>
      <c r="AM64" s="10"/>
      <c r="AN64" s="10"/>
      <c r="AO64" s="10"/>
    </row>
    <row r="65" spans="1:41" s="12" customFormat="1" ht="17.25" customHeight="1">
      <c r="A65" s="127">
        <f t="shared" si="5"/>
        <v>60</v>
      </c>
      <c r="B65" s="118">
        <f>+'[1]2012 Finance'!$A63</f>
        <v>0</v>
      </c>
      <c r="C65" s="118"/>
      <c r="D65" s="119">
        <f>+'[1]2012 Finance'!AA63</f>
        <v>275891</v>
      </c>
      <c r="E65" s="119">
        <f>+'[1]2012 Finance'!AB63</f>
        <v>664</v>
      </c>
      <c r="F65" s="119">
        <f>+'[1]2012 Finance'!AC63</f>
        <v>1495</v>
      </c>
      <c r="G65" s="119"/>
      <c r="H65" s="119">
        <f>+'[1]2012 Finance'!W63+'[1]2012 Finance'!X63</f>
        <v>8208</v>
      </c>
      <c r="I65" s="119">
        <f>+'[1]2012 Finance'!AE63</f>
        <v>6168</v>
      </c>
      <c r="J65" s="119">
        <f>+'[1]2012 Finance'!AH63</f>
        <v>44355</v>
      </c>
      <c r="K65" s="119">
        <f>+'[1]2012 Finance'!AF63+'[1]2012 Finance'!AG63</f>
        <v>176453</v>
      </c>
      <c r="L65" s="119">
        <f>+'[1]2012 Finance'!Y63+'[1]2012 Finance'!Z63</f>
        <v>18659</v>
      </c>
      <c r="M65" s="119">
        <f>+'[1]2012 Finance'!AI63</f>
        <v>19629</v>
      </c>
      <c r="N65" s="120">
        <f t="shared" si="0"/>
        <v>551522</v>
      </c>
      <c r="O65" s="121"/>
      <c r="P65" s="122">
        <f>+'[1]2012 Finance'!AN63+'[1]2012 Finance'!AO63+'[1]2012 Finance'!AQ63</f>
        <v>218008</v>
      </c>
      <c r="Q65" s="119">
        <f>+'[1]2012 Finance'!AP63</f>
        <v>0</v>
      </c>
      <c r="R65" s="119">
        <f>+'[1]2012 Finance'!AS63+'[1]2012 Finance'!AT63+'[1]2012 Finance'!AU63</f>
        <v>63650</v>
      </c>
      <c r="S65" s="119">
        <f>+'[1]2012 Finance'!BB63</f>
        <v>119563</v>
      </c>
      <c r="T65" s="119">
        <f>+SUM('[1]2012 Finance'!AX63:BA63)</f>
        <v>10633</v>
      </c>
      <c r="U65" s="119">
        <f>SUM('[1]2012 Finance'!BC63:BJ63)</f>
        <v>50759</v>
      </c>
      <c r="V65" s="119">
        <f>+'[1]2012 Finance'!AL63+'[1]2012 Finance'!AM63</f>
        <v>4212</v>
      </c>
      <c r="W65" s="119"/>
      <c r="X65" s="119">
        <f>+'[1]2012 Finance'!BL63</f>
        <v>77221</v>
      </c>
      <c r="Y65" s="123">
        <f t="shared" si="1"/>
        <v>544046</v>
      </c>
      <c r="Z65" s="120">
        <f t="shared" si="2"/>
        <v>7476</v>
      </c>
      <c r="AA65" s="124"/>
      <c r="AB65" s="122">
        <f>+'[1]2012 Finance'!H63+'[1]2012 Finance'!I63</f>
        <v>8330050</v>
      </c>
      <c r="AC65" s="119">
        <f>+'[1]2012 Finance'!J63+'[1]2012 Finance'!K63</f>
        <v>122260</v>
      </c>
      <c r="AD65" s="119">
        <f>+'[1]2012 Finance'!L63+'[1]2012 Finance'!D63</f>
        <v>3855157</v>
      </c>
      <c r="AE65" s="119">
        <f>+'[1]2012 Finance'!E63+'[1]2012 Finance'!F63</f>
        <v>19539</v>
      </c>
      <c r="AF65" s="125">
        <f t="shared" si="3"/>
        <v>12327006</v>
      </c>
      <c r="AG65" s="119">
        <f>+'[1]2012 Finance'!O63+'[1]2012 Finance'!P63</f>
        <v>10984</v>
      </c>
      <c r="AH65" s="22">
        <f t="shared" si="4"/>
        <v>12316022</v>
      </c>
      <c r="AI65" s="10"/>
      <c r="AJ65" s="10"/>
      <c r="AK65" s="10"/>
      <c r="AL65" s="10"/>
      <c r="AM65" s="10"/>
      <c r="AN65" s="10"/>
      <c r="AO65" s="10"/>
    </row>
    <row r="66" spans="1:41" s="12" customFormat="1" ht="17.25" customHeight="1">
      <c r="A66" s="127">
        <f t="shared" si="5"/>
        <v>61</v>
      </c>
      <c r="B66" s="118">
        <f>+'[1]2012 Finance'!$A64</f>
        <v>0</v>
      </c>
      <c r="C66" s="118" t="s">
        <v>355</v>
      </c>
      <c r="D66" s="119">
        <f>+'[1]2012 Finance'!AA64</f>
        <v>56208</v>
      </c>
      <c r="E66" s="119">
        <f>+'[1]2012 Finance'!AB64</f>
        <v>6000</v>
      </c>
      <c r="F66" s="119">
        <f>+'[1]2012 Finance'!AC64</f>
        <v>787</v>
      </c>
      <c r="G66" s="119"/>
      <c r="H66" s="119">
        <f>+'[1]2012 Finance'!W64+'[1]2012 Finance'!X64</f>
        <v>0</v>
      </c>
      <c r="I66" s="119">
        <f>+'[1]2012 Finance'!AE64</f>
        <v>0</v>
      </c>
      <c r="J66" s="119">
        <f>+'[1]2012 Finance'!AH64</f>
        <v>21065</v>
      </c>
      <c r="K66" s="119">
        <f>+'[1]2012 Finance'!AF64+'[1]2012 Finance'!AG64</f>
        <v>42352</v>
      </c>
      <c r="L66" s="119">
        <f>+'[1]2012 Finance'!Y64+'[1]2012 Finance'!Z64</f>
        <v>0</v>
      </c>
      <c r="M66" s="119">
        <f>+'[1]2012 Finance'!AI64</f>
        <v>1858</v>
      </c>
      <c r="N66" s="120">
        <f t="shared" si="0"/>
        <v>128270</v>
      </c>
      <c r="O66" s="121"/>
      <c r="P66" s="122">
        <f>+'[1]2012 Finance'!AN64+'[1]2012 Finance'!AO64+'[1]2012 Finance'!AQ64</f>
        <v>61643</v>
      </c>
      <c r="Q66" s="119">
        <f>+'[1]2012 Finance'!AP64</f>
        <v>0</v>
      </c>
      <c r="R66" s="119">
        <f>+'[1]2012 Finance'!AS64+'[1]2012 Finance'!AT64+'[1]2012 Finance'!AU64</f>
        <v>22797</v>
      </c>
      <c r="S66" s="119">
        <f>+'[1]2012 Finance'!BB64</f>
        <v>17441</v>
      </c>
      <c r="T66" s="119">
        <f>+SUM('[1]2012 Finance'!AX64:BA64)</f>
        <v>4020</v>
      </c>
      <c r="U66" s="119">
        <f>SUM('[1]2012 Finance'!BC64:BJ64)</f>
        <v>10563</v>
      </c>
      <c r="V66" s="119">
        <f>+'[1]2012 Finance'!AL64+'[1]2012 Finance'!AM64</f>
        <v>252</v>
      </c>
      <c r="W66" s="119"/>
      <c r="X66" s="119">
        <f>+'[1]2012 Finance'!BL64</f>
        <v>8372</v>
      </c>
      <c r="Y66" s="123">
        <f t="shared" si="1"/>
        <v>125088</v>
      </c>
      <c r="Z66" s="120">
        <f t="shared" si="2"/>
        <v>3182</v>
      </c>
      <c r="AA66" s="124"/>
      <c r="AB66" s="122">
        <f>+'[1]2012 Finance'!H64+'[1]2012 Finance'!I64</f>
        <v>1000000</v>
      </c>
      <c r="AC66" s="119">
        <f>+'[1]2012 Finance'!J64+'[1]2012 Finance'!K64</f>
        <v>19137</v>
      </c>
      <c r="AD66" s="119">
        <f>+'[1]2012 Finance'!L64+'[1]2012 Finance'!D64</f>
        <v>877871</v>
      </c>
      <c r="AE66" s="119">
        <f>+'[1]2012 Finance'!E64+'[1]2012 Finance'!F64</f>
        <v>1260</v>
      </c>
      <c r="AF66" s="125">
        <f t="shared" si="3"/>
        <v>1898268</v>
      </c>
      <c r="AG66" s="119">
        <f>+'[1]2012 Finance'!O64+'[1]2012 Finance'!P64</f>
        <v>0</v>
      </c>
      <c r="AH66" s="22">
        <f t="shared" si="4"/>
        <v>1898268</v>
      </c>
      <c r="AI66" s="10"/>
      <c r="AJ66" s="10"/>
      <c r="AK66" s="10"/>
      <c r="AL66" s="10"/>
      <c r="AM66" s="10"/>
      <c r="AN66" s="10"/>
      <c r="AO66" s="10"/>
    </row>
    <row r="67" spans="1:41" s="12" customFormat="1" ht="17.25" customHeight="1">
      <c r="A67" s="127">
        <f t="shared" si="5"/>
        <v>62</v>
      </c>
      <c r="B67" s="118">
        <f>+'[1]2012 Finance'!$A65</f>
        <v>0</v>
      </c>
      <c r="C67" s="118" t="s">
        <v>355</v>
      </c>
      <c r="D67" s="119">
        <f>+'[1]2012 Finance'!AA65</f>
        <v>82017</v>
      </c>
      <c r="E67" s="119">
        <f>+'[1]2012 Finance'!AB65</f>
        <v>0</v>
      </c>
      <c r="F67" s="119">
        <f>+'[1]2012 Finance'!AC65</f>
        <v>0</v>
      </c>
      <c r="G67" s="119"/>
      <c r="H67" s="119">
        <f>+'[1]2012 Finance'!W65+'[1]2012 Finance'!X65</f>
        <v>0</v>
      </c>
      <c r="I67" s="119">
        <f>+'[1]2012 Finance'!AE65</f>
        <v>0</v>
      </c>
      <c r="J67" s="119">
        <f>+'[1]2012 Finance'!AH65</f>
        <v>20211</v>
      </c>
      <c r="K67" s="119">
        <f>+'[1]2012 Finance'!AF65+'[1]2012 Finance'!AG65</f>
        <v>0</v>
      </c>
      <c r="L67" s="119">
        <f>+'[1]2012 Finance'!Y65+'[1]2012 Finance'!Z65</f>
        <v>18500</v>
      </c>
      <c r="M67" s="119">
        <f>+'[1]2012 Finance'!AI65</f>
        <v>78616</v>
      </c>
      <c r="N67" s="120">
        <f t="shared" si="0"/>
        <v>199344</v>
      </c>
      <c r="O67" s="121"/>
      <c r="P67" s="122">
        <f>+'[1]2012 Finance'!AN65+'[1]2012 Finance'!AO65+'[1]2012 Finance'!AQ65</f>
        <v>45789</v>
      </c>
      <c r="Q67" s="119">
        <f>+'[1]2012 Finance'!AP65</f>
        <v>0</v>
      </c>
      <c r="R67" s="119">
        <f>+'[1]2012 Finance'!AS65+'[1]2012 Finance'!AT65+'[1]2012 Finance'!AU65</f>
        <v>39583</v>
      </c>
      <c r="S67" s="119">
        <f>+'[1]2012 Finance'!BB65</f>
        <v>56751</v>
      </c>
      <c r="T67" s="119">
        <f>+SUM('[1]2012 Finance'!AX65:BA65)</f>
        <v>0</v>
      </c>
      <c r="U67" s="119">
        <f>SUM('[1]2012 Finance'!BC65:BJ65)</f>
        <v>10594</v>
      </c>
      <c r="V67" s="119">
        <f>+'[1]2012 Finance'!AL65+'[1]2012 Finance'!AM65</f>
        <v>781</v>
      </c>
      <c r="W67" s="119"/>
      <c r="X67" s="119">
        <f>+'[1]2012 Finance'!BL65</f>
        <v>47413</v>
      </c>
      <c r="Y67" s="123">
        <f t="shared" si="1"/>
        <v>200911</v>
      </c>
      <c r="Z67" s="120">
        <f t="shared" si="2"/>
        <v>-1567</v>
      </c>
      <c r="AA67" s="124"/>
      <c r="AB67" s="122">
        <f>+'[1]2012 Finance'!H65+'[1]2012 Finance'!I65</f>
        <v>2676000</v>
      </c>
      <c r="AC67" s="119">
        <f>+'[1]2012 Finance'!J65+'[1]2012 Finance'!K65</f>
        <v>375000</v>
      </c>
      <c r="AD67" s="119">
        <f>+'[1]2012 Finance'!L65+'[1]2012 Finance'!D65</f>
        <v>841341</v>
      </c>
      <c r="AE67" s="119">
        <f>+'[1]2012 Finance'!E65+'[1]2012 Finance'!F65</f>
        <v>119502</v>
      </c>
      <c r="AF67" s="125">
        <f t="shared" si="3"/>
        <v>4011843</v>
      </c>
      <c r="AG67" s="119">
        <f>+'[1]2012 Finance'!O65+'[1]2012 Finance'!P65</f>
        <v>66162</v>
      </c>
      <c r="AH67" s="22">
        <f t="shared" si="4"/>
        <v>3945681</v>
      </c>
      <c r="AI67" s="10"/>
      <c r="AJ67" s="10"/>
      <c r="AK67" s="10"/>
      <c r="AL67" s="10"/>
      <c r="AM67" s="10"/>
      <c r="AN67" s="10"/>
      <c r="AO67" s="10"/>
    </row>
    <row r="68" spans="1:41" s="12" customFormat="1" ht="17.25" customHeight="1">
      <c r="A68" s="127">
        <f t="shared" si="5"/>
        <v>63</v>
      </c>
      <c r="B68" s="118">
        <f>+'[1]2012 Finance'!$A66</f>
        <v>0</v>
      </c>
      <c r="C68" s="118"/>
      <c r="D68" s="119">
        <f>+'[1]2012 Finance'!AA66</f>
        <v>140257</v>
      </c>
      <c r="E68" s="119">
        <f>+'[1]2012 Finance'!AB66</f>
        <v>3800</v>
      </c>
      <c r="F68" s="119">
        <f>+'[1]2012 Finance'!AC66</f>
        <v>0</v>
      </c>
      <c r="G68" s="119"/>
      <c r="H68" s="119">
        <f>+'[1]2012 Finance'!W66+'[1]2012 Finance'!X66</f>
        <v>3914</v>
      </c>
      <c r="I68" s="119">
        <f>+'[1]2012 Finance'!AE66</f>
        <v>2000</v>
      </c>
      <c r="J68" s="119">
        <f>+'[1]2012 Finance'!AH66</f>
        <v>18615</v>
      </c>
      <c r="K68" s="119">
        <f>+'[1]2012 Finance'!AF66+'[1]2012 Finance'!AG66</f>
        <v>0</v>
      </c>
      <c r="L68" s="119">
        <f>+'[1]2012 Finance'!Y66+'[1]2012 Finance'!Z66</f>
        <v>12808</v>
      </c>
      <c r="M68" s="119">
        <f>+'[1]2012 Finance'!AI66</f>
        <v>10451</v>
      </c>
      <c r="N68" s="120">
        <f t="shared" si="0"/>
        <v>191845</v>
      </c>
      <c r="O68" s="121"/>
      <c r="P68" s="122">
        <f>+'[1]2012 Finance'!AN66+'[1]2012 Finance'!AO66+'[1]2012 Finance'!AQ66</f>
        <v>62603</v>
      </c>
      <c r="Q68" s="119">
        <f>+'[1]2012 Finance'!AP66</f>
        <v>951</v>
      </c>
      <c r="R68" s="119">
        <f>+'[1]2012 Finance'!AS66+'[1]2012 Finance'!AT66+'[1]2012 Finance'!AU66</f>
        <v>38995</v>
      </c>
      <c r="S68" s="119">
        <f>+'[1]2012 Finance'!BB66</f>
        <v>41854</v>
      </c>
      <c r="T68" s="119">
        <f>+SUM('[1]2012 Finance'!AX66:BA66)</f>
        <v>19794</v>
      </c>
      <c r="U68" s="119">
        <f>SUM('[1]2012 Finance'!BC66:BJ66)</f>
        <v>15871</v>
      </c>
      <c r="V68" s="119">
        <f>+'[1]2012 Finance'!AL66+'[1]2012 Finance'!AM66</f>
        <v>0</v>
      </c>
      <c r="W68" s="119"/>
      <c r="X68" s="119">
        <f>+'[1]2012 Finance'!BL66</f>
        <v>16520</v>
      </c>
      <c r="Y68" s="123">
        <f t="shared" si="1"/>
        <v>196588</v>
      </c>
      <c r="Z68" s="120">
        <f t="shared" si="2"/>
        <v>-4743</v>
      </c>
      <c r="AA68" s="124"/>
      <c r="AB68" s="122">
        <f>+'[1]2012 Finance'!H66+'[1]2012 Finance'!I66</f>
        <v>1941538</v>
      </c>
      <c r="AC68" s="119">
        <f>+'[1]2012 Finance'!J66+'[1]2012 Finance'!K66</f>
        <v>198896</v>
      </c>
      <c r="AD68" s="119">
        <f>+'[1]2012 Finance'!L66+'[1]2012 Finance'!D66</f>
        <v>73553</v>
      </c>
      <c r="AE68" s="119">
        <f>+'[1]2012 Finance'!E66+'[1]2012 Finance'!F66</f>
        <v>19558</v>
      </c>
      <c r="AF68" s="125">
        <f t="shared" si="3"/>
        <v>2233545</v>
      </c>
      <c r="AG68" s="119">
        <f>+'[1]2012 Finance'!O66+'[1]2012 Finance'!P66</f>
        <v>64419</v>
      </c>
      <c r="AH68" s="22">
        <f t="shared" si="4"/>
        <v>2169126</v>
      </c>
      <c r="AI68" s="10"/>
      <c r="AJ68" s="10"/>
      <c r="AK68" s="10"/>
      <c r="AL68" s="10"/>
      <c r="AM68" s="10"/>
      <c r="AN68" s="10"/>
      <c r="AO68" s="10"/>
    </row>
    <row r="69" spans="1:41" s="12" customFormat="1" ht="17.25" customHeight="1">
      <c r="A69" s="127">
        <f t="shared" si="5"/>
        <v>64</v>
      </c>
      <c r="B69" s="118">
        <f>+'[1]2012 Finance'!$A67</f>
        <v>0</v>
      </c>
      <c r="C69" s="118" t="s">
        <v>356</v>
      </c>
      <c r="D69" s="119">
        <f>+'[1]2012 Finance'!AA67</f>
        <v>36322</v>
      </c>
      <c r="E69" s="119">
        <f>+'[1]2012 Finance'!AB67</f>
        <v>615</v>
      </c>
      <c r="F69" s="119">
        <f>+'[1]2012 Finance'!AC67</f>
        <v>0</v>
      </c>
      <c r="G69" s="119"/>
      <c r="H69" s="119">
        <f>+'[1]2012 Finance'!W67+'[1]2012 Finance'!X67</f>
        <v>0</v>
      </c>
      <c r="I69" s="119">
        <f>+'[1]2012 Finance'!AE67</f>
        <v>1535</v>
      </c>
      <c r="J69" s="119">
        <f>+'[1]2012 Finance'!AH67</f>
        <v>58603</v>
      </c>
      <c r="K69" s="119">
        <f>+'[1]2012 Finance'!AF67+'[1]2012 Finance'!AG67</f>
        <v>11905</v>
      </c>
      <c r="L69" s="119">
        <f>+'[1]2012 Finance'!Y67+'[1]2012 Finance'!Z67</f>
        <v>0</v>
      </c>
      <c r="M69" s="119">
        <f>+'[1]2012 Finance'!AI67</f>
        <v>15482</v>
      </c>
      <c r="N69" s="120">
        <f t="shared" si="0"/>
        <v>124462</v>
      </c>
      <c r="O69" s="121"/>
      <c r="P69" s="122">
        <f>+'[1]2012 Finance'!AN67+'[1]2012 Finance'!AO67+'[1]2012 Finance'!AQ67</f>
        <v>57257</v>
      </c>
      <c r="Q69" s="119">
        <f>+'[1]2012 Finance'!AP67</f>
        <v>0</v>
      </c>
      <c r="R69" s="119">
        <f>+'[1]2012 Finance'!AS67+'[1]2012 Finance'!AT67+'[1]2012 Finance'!AU67</f>
        <v>8382</v>
      </c>
      <c r="S69" s="119">
        <f>+'[1]2012 Finance'!BB67</f>
        <v>46728</v>
      </c>
      <c r="T69" s="119">
        <f>+SUM('[1]2012 Finance'!AX67:BA67)</f>
        <v>0</v>
      </c>
      <c r="U69" s="119">
        <f>SUM('[1]2012 Finance'!BC67:BJ67)</f>
        <v>11983</v>
      </c>
      <c r="V69" s="119">
        <f>+'[1]2012 Finance'!AL67+'[1]2012 Finance'!AM67</f>
        <v>2415</v>
      </c>
      <c r="W69" s="119"/>
      <c r="X69" s="119">
        <f>+'[1]2012 Finance'!BL67</f>
        <v>8337</v>
      </c>
      <c r="Y69" s="123">
        <f t="shared" si="1"/>
        <v>135102</v>
      </c>
      <c r="Z69" s="120">
        <f t="shared" si="2"/>
        <v>-10640</v>
      </c>
      <c r="AA69" s="124"/>
      <c r="AB69" s="122">
        <f>+'[1]2012 Finance'!H67+'[1]2012 Finance'!I67</f>
        <v>0</v>
      </c>
      <c r="AC69" s="119">
        <f>+'[1]2012 Finance'!J67+'[1]2012 Finance'!K67</f>
        <v>0</v>
      </c>
      <c r="AD69" s="119">
        <f>+'[1]2012 Finance'!L67+'[1]2012 Finance'!D67</f>
        <v>18958</v>
      </c>
      <c r="AE69" s="119">
        <f>+'[1]2012 Finance'!E67+'[1]2012 Finance'!F67</f>
        <v>60555</v>
      </c>
      <c r="AF69" s="125">
        <f t="shared" si="3"/>
        <v>79513</v>
      </c>
      <c r="AG69" s="119">
        <f>+'[1]2012 Finance'!O67+'[1]2012 Finance'!P67</f>
        <v>1987</v>
      </c>
      <c r="AH69" s="22">
        <f t="shared" si="4"/>
        <v>77526</v>
      </c>
      <c r="AI69" s="10"/>
      <c r="AJ69" s="10"/>
      <c r="AK69" s="10"/>
      <c r="AL69" s="10"/>
      <c r="AM69" s="10"/>
      <c r="AN69" s="10"/>
      <c r="AO69" s="10"/>
    </row>
    <row r="70" spans="1:41" s="12" customFormat="1" ht="17.25" customHeight="1">
      <c r="A70" s="127">
        <f t="shared" si="5"/>
        <v>65</v>
      </c>
      <c r="B70" s="118">
        <f>+'[1]2012 Finance'!$A68</f>
        <v>0</v>
      </c>
      <c r="C70" s="118" t="s">
        <v>355</v>
      </c>
      <c r="D70" s="119">
        <f>+'[1]2012 Finance'!AA68</f>
        <v>52961</v>
      </c>
      <c r="E70" s="119">
        <f>+'[1]2012 Finance'!AB68</f>
        <v>1376</v>
      </c>
      <c r="F70" s="119">
        <f>+'[1]2012 Finance'!AC68</f>
        <v>0</v>
      </c>
      <c r="G70" s="119"/>
      <c r="H70" s="119">
        <f>+'[1]2012 Finance'!W68+'[1]2012 Finance'!X68</f>
        <v>0</v>
      </c>
      <c r="I70" s="119">
        <f>+'[1]2012 Finance'!AE68</f>
        <v>0</v>
      </c>
      <c r="J70" s="119">
        <f>+'[1]2012 Finance'!AH68</f>
        <v>10065</v>
      </c>
      <c r="K70" s="119">
        <f>+'[1]2012 Finance'!AF68+'[1]2012 Finance'!AG68</f>
        <v>0</v>
      </c>
      <c r="L70" s="119">
        <f>+'[1]2012 Finance'!Y68+'[1]2012 Finance'!Z68</f>
        <v>0</v>
      </c>
      <c r="M70" s="119">
        <f>+'[1]2012 Finance'!AI68</f>
        <v>2</v>
      </c>
      <c r="N70" s="120">
        <f t="shared" si="0"/>
        <v>64404</v>
      </c>
      <c r="O70" s="121"/>
      <c r="P70" s="122">
        <f>+'[1]2012 Finance'!AN68+'[1]2012 Finance'!AO68+'[1]2012 Finance'!AQ68</f>
        <v>54561</v>
      </c>
      <c r="Q70" s="119">
        <f>+'[1]2012 Finance'!AP68</f>
        <v>0</v>
      </c>
      <c r="R70" s="119">
        <f>+'[1]2012 Finance'!AS68+'[1]2012 Finance'!AT68+'[1]2012 Finance'!AU68</f>
        <v>0</v>
      </c>
      <c r="S70" s="119">
        <f>+'[1]2012 Finance'!BB68</f>
        <v>14274</v>
      </c>
      <c r="T70" s="119">
        <f>+SUM('[1]2012 Finance'!AX68:BA68)</f>
        <v>0</v>
      </c>
      <c r="U70" s="119">
        <f>SUM('[1]2012 Finance'!BC68:BJ68)</f>
        <v>6550</v>
      </c>
      <c r="V70" s="119">
        <f>+'[1]2012 Finance'!AL68+'[1]2012 Finance'!AM68</f>
        <v>0</v>
      </c>
      <c r="W70" s="119"/>
      <c r="X70" s="119">
        <f>+'[1]2012 Finance'!BL68</f>
        <v>10234</v>
      </c>
      <c r="Y70" s="123">
        <f t="shared" si="1"/>
        <v>85619</v>
      </c>
      <c r="Z70" s="120">
        <f t="shared" si="2"/>
        <v>-21215</v>
      </c>
      <c r="AA70" s="124"/>
      <c r="AB70" s="122">
        <f>+'[1]2012 Finance'!H68+'[1]2012 Finance'!I68</f>
        <v>915000</v>
      </c>
      <c r="AC70" s="119">
        <f>+'[1]2012 Finance'!J68+'[1]2012 Finance'!K68</f>
        <v>3500</v>
      </c>
      <c r="AD70" s="119">
        <f>+'[1]2012 Finance'!L68+'[1]2012 Finance'!D68</f>
        <v>649540</v>
      </c>
      <c r="AE70" s="119">
        <f>+'[1]2012 Finance'!E68+'[1]2012 Finance'!F68</f>
        <v>1868</v>
      </c>
      <c r="AF70" s="125">
        <f t="shared" si="3"/>
        <v>1569908</v>
      </c>
      <c r="AG70" s="119">
        <f>+'[1]2012 Finance'!O68+'[1]2012 Finance'!P68</f>
        <v>0</v>
      </c>
      <c r="AH70" s="22">
        <f t="shared" si="4"/>
        <v>1569908</v>
      </c>
      <c r="AI70" s="10"/>
      <c r="AJ70" s="10"/>
      <c r="AK70" s="10"/>
      <c r="AL70" s="10"/>
      <c r="AM70" s="10"/>
      <c r="AN70" s="10"/>
      <c r="AO70" s="10"/>
    </row>
    <row r="71" spans="1:41" s="12" customFormat="1" ht="17.25" customHeight="1">
      <c r="A71" s="127">
        <f t="shared" si="5"/>
        <v>66</v>
      </c>
      <c r="B71" s="118">
        <f>+'[1]2012 Finance'!$A69</f>
        <v>0</v>
      </c>
      <c r="C71" s="118" t="s">
        <v>355</v>
      </c>
      <c r="D71" s="119">
        <f>+'[1]2012 Finance'!AA69</f>
        <v>18467</v>
      </c>
      <c r="E71" s="119">
        <f>+'[1]2012 Finance'!AB69</f>
        <v>0</v>
      </c>
      <c r="F71" s="119">
        <f>+'[1]2012 Finance'!AC69</f>
        <v>0</v>
      </c>
      <c r="G71" s="119"/>
      <c r="H71" s="119">
        <f>+'[1]2012 Finance'!W69+'[1]2012 Finance'!X69</f>
        <v>0</v>
      </c>
      <c r="I71" s="119">
        <f>+'[1]2012 Finance'!AE69</f>
        <v>0</v>
      </c>
      <c r="J71" s="119">
        <f>+'[1]2012 Finance'!AH69</f>
        <v>6480</v>
      </c>
      <c r="K71" s="119">
        <f>+'[1]2012 Finance'!AF69+'[1]2012 Finance'!AG69</f>
        <v>0</v>
      </c>
      <c r="L71" s="119">
        <f>+'[1]2012 Finance'!Y69+'[1]2012 Finance'!Z69</f>
        <v>5500</v>
      </c>
      <c r="M71" s="119">
        <f>+'[1]2012 Finance'!AI69</f>
        <v>7431</v>
      </c>
      <c r="N71" s="120">
        <f t="shared" si="0"/>
        <v>37878</v>
      </c>
      <c r="O71" s="121"/>
      <c r="P71" s="122">
        <f>+'[1]2012 Finance'!AN69+'[1]2012 Finance'!AO69+'[1]2012 Finance'!AQ69</f>
        <v>16647</v>
      </c>
      <c r="Q71" s="119">
        <f>+'[1]2012 Finance'!AP69</f>
        <v>0</v>
      </c>
      <c r="R71" s="119">
        <f>+'[1]2012 Finance'!AS69+'[1]2012 Finance'!AT69+'[1]2012 Finance'!AU69</f>
        <v>12048</v>
      </c>
      <c r="S71" s="119">
        <f>+'[1]2012 Finance'!BB69</f>
        <v>20880</v>
      </c>
      <c r="T71" s="119">
        <f>+SUM('[1]2012 Finance'!AX69:BA69)</f>
        <v>0</v>
      </c>
      <c r="U71" s="119">
        <f>SUM('[1]2012 Finance'!BC69:BJ69)</f>
        <v>6235</v>
      </c>
      <c r="V71" s="119">
        <f>+'[1]2012 Finance'!AL69+'[1]2012 Finance'!AM69</f>
        <v>3465</v>
      </c>
      <c r="W71" s="119"/>
      <c r="X71" s="119">
        <f>+'[1]2012 Finance'!BL69</f>
        <v>7921</v>
      </c>
      <c r="Y71" s="123">
        <f t="shared" si="1"/>
        <v>67196</v>
      </c>
      <c r="Z71" s="120">
        <f t="shared" si="2"/>
        <v>-29318</v>
      </c>
      <c r="AA71" s="124"/>
      <c r="AB71" s="122">
        <f>+'[1]2012 Finance'!H69+'[1]2012 Finance'!I69</f>
        <v>1324000</v>
      </c>
      <c r="AC71" s="119">
        <f>+'[1]2012 Finance'!J69+'[1]2012 Finance'!K69</f>
        <v>105400</v>
      </c>
      <c r="AD71" s="119">
        <f>+'[1]2012 Finance'!L69+'[1]2012 Finance'!D69</f>
        <v>96130</v>
      </c>
      <c r="AE71" s="119">
        <f>+'[1]2012 Finance'!E69+'[1]2012 Finance'!F69</f>
        <v>9606</v>
      </c>
      <c r="AF71" s="125">
        <f t="shared" si="3"/>
        <v>1535136</v>
      </c>
      <c r="AG71" s="119">
        <f>+'[1]2012 Finance'!O69+'[1]2012 Finance'!P69</f>
        <v>2814</v>
      </c>
      <c r="AH71" s="22">
        <f t="shared" si="4"/>
        <v>1532322</v>
      </c>
      <c r="AI71" s="10"/>
      <c r="AJ71" s="10"/>
      <c r="AK71" s="10"/>
      <c r="AL71" s="10"/>
      <c r="AM71" s="10"/>
      <c r="AN71" s="10"/>
      <c r="AO71" s="10"/>
    </row>
    <row r="72" spans="1:41" s="12" customFormat="1" ht="17.25" customHeight="1">
      <c r="A72" s="127">
        <f t="shared" si="5"/>
        <v>67</v>
      </c>
      <c r="B72" s="118">
        <f>+'[1]2012 Finance'!$A70</f>
        <v>0</v>
      </c>
      <c r="C72" s="118" t="s">
        <v>355</v>
      </c>
      <c r="D72" s="119">
        <f>+'[1]2012 Finance'!AA70</f>
        <v>9862</v>
      </c>
      <c r="E72" s="119">
        <f>+'[1]2012 Finance'!AB70</f>
        <v>0</v>
      </c>
      <c r="F72" s="119">
        <f>+'[1]2012 Finance'!AC70</f>
        <v>0</v>
      </c>
      <c r="G72" s="119"/>
      <c r="H72" s="119">
        <f>+'[1]2012 Finance'!W70+'[1]2012 Finance'!X70</f>
        <v>4300</v>
      </c>
      <c r="I72" s="119">
        <f>+'[1]2012 Finance'!AE70</f>
        <v>0</v>
      </c>
      <c r="J72" s="119">
        <f>+'[1]2012 Finance'!AH70</f>
        <v>100</v>
      </c>
      <c r="K72" s="119">
        <f>+'[1]2012 Finance'!AF70+'[1]2012 Finance'!AG70</f>
        <v>0</v>
      </c>
      <c r="L72" s="119">
        <f>+'[1]2012 Finance'!Y70+'[1]2012 Finance'!Z70</f>
        <v>0</v>
      </c>
      <c r="M72" s="119">
        <f>+'[1]2012 Finance'!AI70</f>
        <v>2440</v>
      </c>
      <c r="N72" s="120">
        <f t="shared" si="0"/>
        <v>16702</v>
      </c>
      <c r="O72" s="121"/>
      <c r="P72" s="122">
        <f>+'[1]2012 Finance'!AN70+'[1]2012 Finance'!AO70+'[1]2012 Finance'!AQ70</f>
        <v>0</v>
      </c>
      <c r="Q72" s="119">
        <f>+'[1]2012 Finance'!AP70</f>
        <v>2126</v>
      </c>
      <c r="R72" s="119">
        <f>+'[1]2012 Finance'!AS70+'[1]2012 Finance'!AT70+'[1]2012 Finance'!AU70</f>
        <v>2277</v>
      </c>
      <c r="S72" s="119">
        <f>+'[1]2012 Finance'!BB70</f>
        <v>9460</v>
      </c>
      <c r="T72" s="119">
        <f>+SUM('[1]2012 Finance'!AX70:BA70)</f>
        <v>1236</v>
      </c>
      <c r="U72" s="119">
        <f>SUM('[1]2012 Finance'!BC70:BJ70)</f>
        <v>1600</v>
      </c>
      <c r="V72" s="119">
        <f>+'[1]2012 Finance'!AL70+'[1]2012 Finance'!AM70</f>
        <v>0</v>
      </c>
      <c r="W72" s="119"/>
      <c r="X72" s="119">
        <f>+'[1]2012 Finance'!BL70</f>
        <v>149</v>
      </c>
      <c r="Y72" s="123">
        <f t="shared" si="1"/>
        <v>16848</v>
      </c>
      <c r="Z72" s="120">
        <f t="shared" si="2"/>
        <v>-146</v>
      </c>
      <c r="AA72" s="124"/>
      <c r="AB72" s="122">
        <f>+'[1]2012 Finance'!H70+'[1]2012 Finance'!I70</f>
        <v>260000</v>
      </c>
      <c r="AC72" s="119">
        <f>+'[1]2012 Finance'!J70+'[1]2012 Finance'!K70</f>
        <v>0</v>
      </c>
      <c r="AD72" s="119">
        <f>+'[1]2012 Finance'!L70+'[1]2012 Finance'!D70</f>
        <v>6107</v>
      </c>
      <c r="AE72" s="119">
        <f>+'[1]2012 Finance'!E70+'[1]2012 Finance'!F70</f>
        <v>0</v>
      </c>
      <c r="AF72" s="125">
        <f t="shared" si="3"/>
        <v>266107</v>
      </c>
      <c r="AG72" s="119">
        <f>+'[1]2012 Finance'!O70+'[1]2012 Finance'!P70</f>
        <v>0</v>
      </c>
      <c r="AH72" s="22">
        <f t="shared" si="4"/>
        <v>266107</v>
      </c>
      <c r="AI72" s="10"/>
      <c r="AJ72" s="10"/>
      <c r="AK72" s="10"/>
      <c r="AL72" s="10"/>
      <c r="AM72" s="10"/>
      <c r="AN72" s="10"/>
      <c r="AO72" s="10"/>
    </row>
    <row r="73" spans="1:41" s="12" customFormat="1" ht="17.25" customHeight="1">
      <c r="A73" s="127">
        <f t="shared" si="5"/>
        <v>68</v>
      </c>
      <c r="B73" s="118">
        <f>+'[1]2012 Finance'!$A71</f>
        <v>0</v>
      </c>
      <c r="C73" s="118" t="s">
        <v>355</v>
      </c>
      <c r="D73" s="119">
        <f>+'[1]2012 Finance'!AA71</f>
        <v>0</v>
      </c>
      <c r="E73" s="119">
        <f>+'[1]2012 Finance'!AB71</f>
        <v>0</v>
      </c>
      <c r="F73" s="119">
        <f>+'[1]2012 Finance'!AC71</f>
        <v>0</v>
      </c>
      <c r="G73" s="119"/>
      <c r="H73" s="119">
        <f>+'[1]2012 Finance'!W71+'[1]2012 Finance'!X71</f>
        <v>0</v>
      </c>
      <c r="I73" s="119">
        <f>+'[1]2012 Finance'!AE71</f>
        <v>0</v>
      </c>
      <c r="J73" s="119">
        <f>+'[1]2012 Finance'!AH71</f>
        <v>0</v>
      </c>
      <c r="K73" s="119">
        <f>+'[1]2012 Finance'!AF71+'[1]2012 Finance'!AG71</f>
        <v>0</v>
      </c>
      <c r="L73" s="119">
        <f>+'[1]2012 Finance'!Y71+'[1]2012 Finance'!Z71</f>
        <v>0</v>
      </c>
      <c r="M73" s="119">
        <f>+'[1]2012 Finance'!AI71</f>
        <v>0</v>
      </c>
      <c r="N73" s="120">
        <f t="shared" si="0"/>
        <v>0</v>
      </c>
      <c r="O73" s="121"/>
      <c r="P73" s="122">
        <f>+'[1]2012 Finance'!AN71+'[1]2012 Finance'!AO71+'[1]2012 Finance'!AQ71</f>
        <v>0</v>
      </c>
      <c r="Q73" s="119">
        <f>+'[1]2012 Finance'!AP71</f>
        <v>0</v>
      </c>
      <c r="R73" s="119">
        <f>+'[1]2012 Finance'!AS71+'[1]2012 Finance'!AT71+'[1]2012 Finance'!AU71</f>
        <v>0</v>
      </c>
      <c r="S73" s="119">
        <f>+'[1]2012 Finance'!BB71</f>
        <v>0</v>
      </c>
      <c r="T73" s="119">
        <f>+SUM('[1]2012 Finance'!AX71:BA71)</f>
        <v>0</v>
      </c>
      <c r="U73" s="119">
        <f>SUM('[1]2012 Finance'!BC71:BJ71)</f>
        <v>0</v>
      </c>
      <c r="V73" s="119">
        <f>+'[1]2012 Finance'!AL71+'[1]2012 Finance'!AM71</f>
        <v>0</v>
      </c>
      <c r="W73" s="119"/>
      <c r="X73" s="119">
        <f>+'[1]2012 Finance'!BL71</f>
        <v>0</v>
      </c>
      <c r="Y73" s="123">
        <f t="shared" si="1"/>
        <v>0</v>
      </c>
      <c r="Z73" s="120">
        <f t="shared" si="2"/>
        <v>0</v>
      </c>
      <c r="AA73" s="124"/>
      <c r="AB73" s="122">
        <f>+'[1]2012 Finance'!H71+'[1]2012 Finance'!I71</f>
        <v>0</v>
      </c>
      <c r="AC73" s="119">
        <f>+'[1]2012 Finance'!J71+'[1]2012 Finance'!K71</f>
        <v>0</v>
      </c>
      <c r="AD73" s="119">
        <f>+'[1]2012 Finance'!L71+'[1]2012 Finance'!D71</f>
        <v>0</v>
      </c>
      <c r="AE73" s="119">
        <f>+'[1]2012 Finance'!E71+'[1]2012 Finance'!F71</f>
        <v>0</v>
      </c>
      <c r="AF73" s="125">
        <f t="shared" si="3"/>
        <v>0</v>
      </c>
      <c r="AG73" s="119">
        <f>+'[1]2012 Finance'!O71+'[1]2012 Finance'!P71</f>
        <v>0</v>
      </c>
      <c r="AH73" s="22">
        <f t="shared" si="4"/>
        <v>0</v>
      </c>
      <c r="AI73" s="10"/>
      <c r="AJ73" s="10"/>
      <c r="AK73" s="10"/>
      <c r="AL73" s="10"/>
      <c r="AM73" s="10"/>
      <c r="AN73" s="10"/>
      <c r="AO73" s="10"/>
    </row>
    <row r="74" spans="1:41" s="12" customFormat="1" ht="17.25" customHeight="1">
      <c r="A74" s="127">
        <f t="shared" si="5"/>
        <v>69</v>
      </c>
      <c r="B74" s="118">
        <f>+'[1]2012 Finance'!$A72</f>
        <v>0</v>
      </c>
      <c r="C74" s="118"/>
      <c r="D74" s="119">
        <f>+'[1]2012 Finance'!AA72</f>
        <v>62579</v>
      </c>
      <c r="E74" s="119">
        <f>+'[1]2012 Finance'!AB72</f>
        <v>0</v>
      </c>
      <c r="F74" s="119">
        <f>+'[1]2012 Finance'!AC72</f>
        <v>1890</v>
      </c>
      <c r="G74" s="119"/>
      <c r="H74" s="119">
        <f>+'[1]2012 Finance'!W72+'[1]2012 Finance'!X72</f>
        <v>0</v>
      </c>
      <c r="I74" s="119">
        <f>+'[1]2012 Finance'!AE72</f>
        <v>1250</v>
      </c>
      <c r="J74" s="119">
        <f>+'[1]2012 Finance'!AH72</f>
        <v>27949</v>
      </c>
      <c r="K74" s="119">
        <f>+'[1]2012 Finance'!AF72+'[1]2012 Finance'!AG72</f>
        <v>16495</v>
      </c>
      <c r="L74" s="119">
        <f>+'[1]2012 Finance'!Y72+'[1]2012 Finance'!Z72</f>
        <v>5460</v>
      </c>
      <c r="M74" s="119">
        <f>+'[1]2012 Finance'!AI72</f>
        <v>1890</v>
      </c>
      <c r="N74" s="120">
        <f t="shared" si="0"/>
        <v>117513</v>
      </c>
      <c r="O74" s="121"/>
      <c r="P74" s="122">
        <f>+'[1]2012 Finance'!AN72+'[1]2012 Finance'!AO72+'[1]2012 Finance'!AQ72</f>
        <v>52162</v>
      </c>
      <c r="Q74" s="119">
        <f>+'[1]2012 Finance'!AP72</f>
        <v>19760</v>
      </c>
      <c r="R74" s="119">
        <f>+'[1]2012 Finance'!AS72+'[1]2012 Finance'!AT72+'[1]2012 Finance'!AU72</f>
        <v>345</v>
      </c>
      <c r="S74" s="119">
        <f>+'[1]2012 Finance'!BB72</f>
        <v>33548</v>
      </c>
      <c r="T74" s="119">
        <f>+SUM('[1]2012 Finance'!AX72:BA72)</f>
        <v>0</v>
      </c>
      <c r="U74" s="119">
        <f>SUM('[1]2012 Finance'!BC72:BJ72)</f>
        <v>7195</v>
      </c>
      <c r="V74" s="119">
        <f>+'[1]2012 Finance'!AL72+'[1]2012 Finance'!AM72</f>
        <v>2374</v>
      </c>
      <c r="W74" s="119"/>
      <c r="X74" s="119">
        <f>+'[1]2012 Finance'!BL72</f>
        <v>1680</v>
      </c>
      <c r="Y74" s="123">
        <f t="shared" si="1"/>
        <v>117064</v>
      </c>
      <c r="Z74" s="120">
        <f t="shared" si="2"/>
        <v>449</v>
      </c>
      <c r="AA74" s="124"/>
      <c r="AB74" s="122">
        <f>+'[1]2012 Finance'!H72+'[1]2012 Finance'!I72</f>
        <v>0</v>
      </c>
      <c r="AC74" s="119">
        <f>+'[1]2012 Finance'!J72+'[1]2012 Finance'!K72</f>
        <v>0</v>
      </c>
      <c r="AD74" s="119">
        <f>+'[1]2012 Finance'!L72+'[1]2012 Finance'!D72</f>
        <v>277171</v>
      </c>
      <c r="AE74" s="119">
        <f>+'[1]2012 Finance'!E72+'[1]2012 Finance'!F72</f>
        <v>0</v>
      </c>
      <c r="AF74" s="125">
        <f t="shared" si="3"/>
        <v>277171</v>
      </c>
      <c r="AG74" s="119">
        <f>+'[1]2012 Finance'!O72+'[1]2012 Finance'!P72</f>
        <v>0</v>
      </c>
      <c r="AH74" s="22">
        <f t="shared" si="4"/>
        <v>277171</v>
      </c>
      <c r="AI74" s="10"/>
      <c r="AJ74" s="10"/>
      <c r="AK74" s="10"/>
      <c r="AL74" s="10"/>
      <c r="AM74" s="10"/>
      <c r="AN74" s="10"/>
      <c r="AO74" s="10"/>
    </row>
    <row r="75" spans="1:41" s="12" customFormat="1" ht="17.25" customHeight="1">
      <c r="A75" s="127">
        <f t="shared" si="5"/>
        <v>70</v>
      </c>
      <c r="B75" s="118">
        <f>+'[1]2012 Finance'!$A73</f>
        <v>0</v>
      </c>
      <c r="C75" s="118" t="s">
        <v>355</v>
      </c>
      <c r="D75" s="119">
        <f>+'[1]2012 Finance'!AA73</f>
        <v>13469</v>
      </c>
      <c r="E75" s="119">
        <f>+'[1]2012 Finance'!AB73</f>
        <v>33</v>
      </c>
      <c r="F75" s="119">
        <f>+'[1]2012 Finance'!AC73</f>
        <v>0</v>
      </c>
      <c r="G75" s="119"/>
      <c r="H75" s="119">
        <f>+'[1]2012 Finance'!W73+'[1]2012 Finance'!X73</f>
        <v>13911</v>
      </c>
      <c r="I75" s="119">
        <f>+'[1]2012 Finance'!AE73</f>
        <v>0</v>
      </c>
      <c r="J75" s="119">
        <f>+'[1]2012 Finance'!AH73</f>
        <v>22004</v>
      </c>
      <c r="K75" s="119">
        <f>+'[1]2012 Finance'!AF73+'[1]2012 Finance'!AG73</f>
        <v>21684</v>
      </c>
      <c r="L75" s="119">
        <f>+'[1]2012 Finance'!Y73+'[1]2012 Finance'!Z73</f>
        <v>16212</v>
      </c>
      <c r="M75" s="119">
        <f>+'[1]2012 Finance'!AI73</f>
        <v>11992</v>
      </c>
      <c r="N75" s="120">
        <f t="shared" si="0"/>
        <v>99305</v>
      </c>
      <c r="O75" s="121"/>
      <c r="P75" s="122">
        <f>+'[1]2012 Finance'!AN73+'[1]2012 Finance'!AO73+'[1]2012 Finance'!AQ73</f>
        <v>42633</v>
      </c>
      <c r="Q75" s="119">
        <f>+'[1]2012 Finance'!AP73</f>
        <v>0</v>
      </c>
      <c r="R75" s="119">
        <f>+'[1]2012 Finance'!AS73+'[1]2012 Finance'!AT73+'[1]2012 Finance'!AU73</f>
        <v>9619</v>
      </c>
      <c r="S75" s="119">
        <f>+'[1]2012 Finance'!BB73</f>
        <v>13084</v>
      </c>
      <c r="T75" s="119">
        <f>+SUM('[1]2012 Finance'!AX73:BA73)</f>
        <v>493</v>
      </c>
      <c r="U75" s="119">
        <f>SUM('[1]2012 Finance'!BC73:BJ73)</f>
        <v>2339</v>
      </c>
      <c r="V75" s="119">
        <f>+'[1]2012 Finance'!AL73+'[1]2012 Finance'!AM73</f>
        <v>0</v>
      </c>
      <c r="W75" s="119"/>
      <c r="X75" s="119">
        <f>+'[1]2012 Finance'!BL73</f>
        <v>18110</v>
      </c>
      <c r="Y75" s="123">
        <f t="shared" si="1"/>
        <v>86278</v>
      </c>
      <c r="Z75" s="120">
        <f t="shared" si="2"/>
        <v>13027</v>
      </c>
      <c r="AA75" s="124"/>
      <c r="AB75" s="122">
        <f>+'[1]2012 Finance'!H73+'[1]2012 Finance'!I73</f>
        <v>844152</v>
      </c>
      <c r="AC75" s="119">
        <f>+'[1]2012 Finance'!J73+'[1]2012 Finance'!K73</f>
        <v>46580</v>
      </c>
      <c r="AD75" s="119">
        <f>+'[1]2012 Finance'!L73+'[1]2012 Finance'!D73</f>
        <v>548581</v>
      </c>
      <c r="AE75" s="119">
        <f>+'[1]2012 Finance'!E73+'[1]2012 Finance'!F73</f>
        <v>874257</v>
      </c>
      <c r="AF75" s="125">
        <f t="shared" si="3"/>
        <v>2313570</v>
      </c>
      <c r="AG75" s="119">
        <f>+'[1]2012 Finance'!O73+'[1]2012 Finance'!P73</f>
        <v>600</v>
      </c>
      <c r="AH75" s="22">
        <f t="shared" si="4"/>
        <v>2312970</v>
      </c>
      <c r="AI75" s="10"/>
      <c r="AJ75" s="10"/>
      <c r="AK75" s="10"/>
      <c r="AL75" s="10"/>
      <c r="AM75" s="10"/>
      <c r="AN75" s="10"/>
      <c r="AO75" s="10"/>
    </row>
    <row r="76" spans="1:41" s="12" customFormat="1" ht="17.25" customHeight="1">
      <c r="A76" s="127">
        <f t="shared" si="5"/>
        <v>71</v>
      </c>
      <c r="B76" s="118">
        <f>+'[1]2012 Finance'!$A74</f>
        <v>0</v>
      </c>
      <c r="C76" s="118"/>
      <c r="D76" s="119">
        <f>+'[1]2012 Finance'!AA74</f>
        <v>29754</v>
      </c>
      <c r="E76" s="119">
        <f>+'[1]2012 Finance'!AB74</f>
        <v>2749</v>
      </c>
      <c r="F76" s="119">
        <f>+'[1]2012 Finance'!AC74</f>
        <v>0</v>
      </c>
      <c r="G76" s="119"/>
      <c r="H76" s="119">
        <f>+'[1]2012 Finance'!W74+'[1]2012 Finance'!X74</f>
        <v>0</v>
      </c>
      <c r="I76" s="119">
        <f>+'[1]2012 Finance'!AE74</f>
        <v>0</v>
      </c>
      <c r="J76" s="119">
        <f>+'[1]2012 Finance'!AH74</f>
        <v>5156</v>
      </c>
      <c r="K76" s="119">
        <f>+'[1]2012 Finance'!AF74+'[1]2012 Finance'!AG74</f>
        <v>8173</v>
      </c>
      <c r="L76" s="119">
        <f>+'[1]2012 Finance'!Y74+'[1]2012 Finance'!Z74</f>
        <v>3491</v>
      </c>
      <c r="M76" s="119">
        <f>+'[1]2012 Finance'!AI74</f>
        <v>2118</v>
      </c>
      <c r="N76" s="120">
        <f t="shared" si="0"/>
        <v>51441</v>
      </c>
      <c r="O76" s="121"/>
      <c r="P76" s="122">
        <f>+'[1]2012 Finance'!AN74+'[1]2012 Finance'!AO74+'[1]2012 Finance'!AQ74</f>
        <v>34093</v>
      </c>
      <c r="Q76" s="119">
        <f>+'[1]2012 Finance'!AP74</f>
        <v>7200</v>
      </c>
      <c r="R76" s="119">
        <f>+'[1]2012 Finance'!AS74+'[1]2012 Finance'!AT74+'[1]2012 Finance'!AU74</f>
        <v>0</v>
      </c>
      <c r="S76" s="119">
        <f>+'[1]2012 Finance'!BB74</f>
        <v>14155</v>
      </c>
      <c r="T76" s="119">
        <f>+SUM('[1]2012 Finance'!AX74:BA74)</f>
        <v>1286</v>
      </c>
      <c r="U76" s="119">
        <f>SUM('[1]2012 Finance'!BC74:BJ74)</f>
        <v>2340</v>
      </c>
      <c r="V76" s="119">
        <f>+'[1]2012 Finance'!AL74+'[1]2012 Finance'!AM74</f>
        <v>0</v>
      </c>
      <c r="W76" s="119"/>
      <c r="X76" s="119">
        <f>+'[1]2012 Finance'!BL74</f>
        <v>0</v>
      </c>
      <c r="Y76" s="123">
        <f t="shared" si="1"/>
        <v>59074</v>
      </c>
      <c r="Z76" s="120">
        <f t="shared" si="2"/>
        <v>-7633</v>
      </c>
      <c r="AA76" s="124"/>
      <c r="AB76" s="122">
        <f>+'[1]2012 Finance'!H74+'[1]2012 Finance'!I74</f>
        <v>937000</v>
      </c>
      <c r="AC76" s="119">
        <f>+'[1]2012 Finance'!J74+'[1]2012 Finance'!K74</f>
        <v>0</v>
      </c>
      <c r="AD76" s="119">
        <f>+'[1]2012 Finance'!L74+'[1]2012 Finance'!D74</f>
        <v>245421</v>
      </c>
      <c r="AE76" s="119">
        <f>+'[1]2012 Finance'!E74+'[1]2012 Finance'!F74</f>
        <v>0</v>
      </c>
      <c r="AF76" s="125">
        <f t="shared" si="3"/>
        <v>1182421</v>
      </c>
      <c r="AG76" s="119">
        <f>+'[1]2012 Finance'!O74+'[1]2012 Finance'!P74</f>
        <v>0</v>
      </c>
      <c r="AH76" s="22">
        <f t="shared" si="4"/>
        <v>1182421</v>
      </c>
      <c r="AI76" s="10"/>
      <c r="AJ76" s="10"/>
      <c r="AK76" s="10"/>
      <c r="AL76" s="10"/>
      <c r="AM76" s="10"/>
      <c r="AN76" s="10"/>
      <c r="AO76" s="10"/>
    </row>
    <row r="77" spans="1:41" s="12" customFormat="1" ht="17.25" customHeight="1">
      <c r="A77" s="127">
        <f t="shared" si="5"/>
        <v>72</v>
      </c>
      <c r="B77" s="118">
        <f>+'[1]2012 Finance'!$A75</f>
        <v>0</v>
      </c>
      <c r="C77" s="118" t="s">
        <v>359</v>
      </c>
      <c r="D77" s="119">
        <f>+'[1]2012 Finance'!AA75</f>
        <v>36547</v>
      </c>
      <c r="E77" s="119">
        <f>+'[1]2012 Finance'!AB75</f>
        <v>2261</v>
      </c>
      <c r="F77" s="119">
        <f>+'[1]2012 Finance'!AC75</f>
        <v>0</v>
      </c>
      <c r="G77" s="119"/>
      <c r="H77" s="119">
        <f>+'[1]2012 Finance'!W75+'[1]2012 Finance'!X75</f>
        <v>11405</v>
      </c>
      <c r="I77" s="119">
        <f>+'[1]2012 Finance'!AE75</f>
        <v>0</v>
      </c>
      <c r="J77" s="119">
        <f>+'[1]2012 Finance'!AH75</f>
        <v>24100</v>
      </c>
      <c r="K77" s="119">
        <f>+'[1]2012 Finance'!AF75+'[1]2012 Finance'!AG75</f>
        <v>0</v>
      </c>
      <c r="L77" s="119">
        <f>+'[1]2012 Finance'!Y75+'[1]2012 Finance'!Z75</f>
        <v>13168</v>
      </c>
      <c r="M77" s="119">
        <f>+'[1]2012 Finance'!AI75</f>
        <v>60196</v>
      </c>
      <c r="N77" s="120">
        <f t="shared" si="0"/>
        <v>147677</v>
      </c>
      <c r="O77" s="121"/>
      <c r="P77" s="122">
        <f>+'[1]2012 Finance'!AN75+'[1]2012 Finance'!AO75+'[1]2012 Finance'!AQ75</f>
        <v>56251</v>
      </c>
      <c r="Q77" s="119">
        <f>+'[1]2012 Finance'!AP75</f>
        <v>0</v>
      </c>
      <c r="R77" s="119">
        <f>+'[1]2012 Finance'!AS75+'[1]2012 Finance'!AT75+'[1]2012 Finance'!AU75</f>
        <v>1329</v>
      </c>
      <c r="S77" s="119">
        <f>+'[1]2012 Finance'!BB75</f>
        <v>58312</v>
      </c>
      <c r="T77" s="119">
        <f>+SUM('[1]2012 Finance'!AX75:BA75)</f>
        <v>0</v>
      </c>
      <c r="U77" s="119">
        <f>SUM('[1]2012 Finance'!BC75:BJ75)</f>
        <v>3018</v>
      </c>
      <c r="V77" s="119">
        <f>+'[1]2012 Finance'!AL75+'[1]2012 Finance'!AM75</f>
        <v>11477</v>
      </c>
      <c r="W77" s="119"/>
      <c r="X77" s="119">
        <f>+'[1]2012 Finance'!BL75</f>
        <v>14934</v>
      </c>
      <c r="Y77" s="123">
        <f t="shared" si="1"/>
        <v>145321</v>
      </c>
      <c r="Z77" s="120">
        <f t="shared" si="2"/>
        <v>2356</v>
      </c>
      <c r="AA77" s="124"/>
      <c r="AB77" s="122">
        <f>+'[1]2012 Finance'!H75+'[1]2012 Finance'!I75</f>
        <v>2912000</v>
      </c>
      <c r="AC77" s="119">
        <f>+'[1]2012 Finance'!J75+'[1]2012 Finance'!K75</f>
        <v>58006</v>
      </c>
      <c r="AD77" s="119">
        <f>+'[1]2012 Finance'!L75+'[1]2012 Finance'!D75</f>
        <v>207402</v>
      </c>
      <c r="AE77" s="119">
        <f>+'[1]2012 Finance'!E75+'[1]2012 Finance'!F75</f>
        <v>0</v>
      </c>
      <c r="AF77" s="125">
        <f t="shared" si="3"/>
        <v>3177408</v>
      </c>
      <c r="AG77" s="119">
        <f>+'[1]2012 Finance'!O75+'[1]2012 Finance'!P75</f>
        <v>366739</v>
      </c>
      <c r="AH77" s="22">
        <f t="shared" si="4"/>
        <v>2810669</v>
      </c>
      <c r="AI77" s="10"/>
      <c r="AJ77" s="10"/>
      <c r="AK77" s="10"/>
      <c r="AL77" s="10"/>
      <c r="AM77" s="10"/>
      <c r="AN77" s="10"/>
      <c r="AO77" s="10"/>
    </row>
    <row r="78" spans="1:41" s="12" customFormat="1" ht="17.25" customHeight="1">
      <c r="A78" s="127">
        <f t="shared" si="5"/>
        <v>73</v>
      </c>
      <c r="B78" s="118">
        <f>+'[1]2012 Finance'!$A76</f>
        <v>0</v>
      </c>
      <c r="C78" s="118" t="s">
        <v>354</v>
      </c>
      <c r="D78" s="119">
        <f>+'[1]2012 Finance'!AA76</f>
        <v>17194</v>
      </c>
      <c r="E78" s="119">
        <f>+'[1]2012 Finance'!AB76</f>
        <v>313</v>
      </c>
      <c r="F78" s="119">
        <f>+'[1]2012 Finance'!AC76</f>
        <v>5479</v>
      </c>
      <c r="G78" s="119"/>
      <c r="H78" s="119">
        <f>+'[1]2012 Finance'!W76+'[1]2012 Finance'!X76</f>
        <v>2000</v>
      </c>
      <c r="I78" s="119">
        <f>+'[1]2012 Finance'!AE76</f>
        <v>0</v>
      </c>
      <c r="J78" s="119">
        <f>+'[1]2012 Finance'!AH76</f>
        <v>52351</v>
      </c>
      <c r="K78" s="119">
        <f>+'[1]2012 Finance'!AF76+'[1]2012 Finance'!AG76</f>
        <v>11239</v>
      </c>
      <c r="L78" s="119">
        <f>+'[1]2012 Finance'!Y76+'[1]2012 Finance'!Z76</f>
        <v>0</v>
      </c>
      <c r="M78" s="119">
        <f>+'[1]2012 Finance'!AI76</f>
        <v>2055</v>
      </c>
      <c r="N78" s="120">
        <f t="shared" si="0"/>
        <v>90631</v>
      </c>
      <c r="O78" s="121"/>
      <c r="P78" s="122">
        <f>+'[1]2012 Finance'!AN76+'[1]2012 Finance'!AO76+'[1]2012 Finance'!AQ76</f>
        <v>19719</v>
      </c>
      <c r="Q78" s="119">
        <f>+'[1]2012 Finance'!AP76</f>
        <v>0</v>
      </c>
      <c r="R78" s="119">
        <f>+'[1]2012 Finance'!AS76+'[1]2012 Finance'!AT76+'[1]2012 Finance'!AU76</f>
        <v>2928</v>
      </c>
      <c r="S78" s="119">
        <f>+'[1]2012 Finance'!BB76</f>
        <v>36313</v>
      </c>
      <c r="T78" s="119">
        <f>+SUM('[1]2012 Finance'!AX76:BA76)</f>
        <v>14131</v>
      </c>
      <c r="U78" s="119">
        <f>SUM('[1]2012 Finance'!BC76:BJ76)</f>
        <v>7068</v>
      </c>
      <c r="V78" s="119">
        <f>+'[1]2012 Finance'!AL76+'[1]2012 Finance'!AM76</f>
        <v>313</v>
      </c>
      <c r="W78" s="119"/>
      <c r="X78" s="119">
        <f>+'[1]2012 Finance'!BL76</f>
        <v>0</v>
      </c>
      <c r="Y78" s="123">
        <f t="shared" si="1"/>
        <v>80472</v>
      </c>
      <c r="Z78" s="120">
        <f t="shared" si="2"/>
        <v>10159</v>
      </c>
      <c r="AA78" s="124"/>
      <c r="AB78" s="122">
        <f>+'[1]2012 Finance'!H76+'[1]2012 Finance'!I76</f>
        <v>3368300</v>
      </c>
      <c r="AC78" s="119">
        <f>+'[1]2012 Finance'!J76+'[1]2012 Finance'!K76</f>
        <v>175884</v>
      </c>
      <c r="AD78" s="119">
        <f>+'[1]2012 Finance'!L76+'[1]2012 Finance'!D76</f>
        <v>18125</v>
      </c>
      <c r="AE78" s="119">
        <f>+'[1]2012 Finance'!E76+'[1]2012 Finance'!F76</f>
        <v>228882</v>
      </c>
      <c r="AF78" s="125">
        <f t="shared" si="3"/>
        <v>3791191</v>
      </c>
      <c r="AG78" s="119">
        <f>+'[1]2012 Finance'!O76+'[1]2012 Finance'!P76</f>
        <v>133041</v>
      </c>
      <c r="AH78" s="22">
        <f t="shared" si="4"/>
        <v>3658150</v>
      </c>
      <c r="AI78" s="10"/>
      <c r="AJ78" s="10"/>
      <c r="AK78" s="10"/>
      <c r="AL78" s="10"/>
      <c r="AM78" s="10"/>
      <c r="AN78" s="10"/>
      <c r="AO78" s="10"/>
    </row>
    <row r="79" spans="1:41" ht="17.25" customHeight="1">
      <c r="A79" s="127">
        <f t="shared" si="5"/>
        <v>74</v>
      </c>
      <c r="B79" s="118">
        <f>+'[1]2012 Finance'!$A77</f>
        <v>0</v>
      </c>
      <c r="C79" s="118" t="s">
        <v>354</v>
      </c>
      <c r="D79" s="119">
        <f>+'[1]2012 Finance'!AA77</f>
        <v>38200</v>
      </c>
      <c r="E79" s="119">
        <f>+'[1]2012 Finance'!AB77</f>
        <v>1093</v>
      </c>
      <c r="F79" s="119">
        <f>+'[1]2012 Finance'!AC77</f>
        <v>0</v>
      </c>
      <c r="G79" s="119"/>
      <c r="H79" s="119">
        <f>+'[1]2012 Finance'!W77+'[1]2012 Finance'!X77</f>
        <v>0</v>
      </c>
      <c r="I79" s="119">
        <f>+'[1]2012 Finance'!AE77</f>
        <v>2000</v>
      </c>
      <c r="J79" s="119">
        <f>+'[1]2012 Finance'!AH77</f>
        <v>37671</v>
      </c>
      <c r="K79" s="119">
        <f>+'[1]2012 Finance'!AF77+'[1]2012 Finance'!AG77</f>
        <v>76908</v>
      </c>
      <c r="L79" s="119">
        <f>+'[1]2012 Finance'!Y77+'[1]2012 Finance'!Z77</f>
        <v>0</v>
      </c>
      <c r="M79" s="119">
        <f>+'[1]2012 Finance'!AI77</f>
        <v>7499</v>
      </c>
      <c r="N79" s="120">
        <f t="shared" si="0"/>
        <v>163371</v>
      </c>
      <c r="O79" s="121"/>
      <c r="P79" s="122">
        <f>+'[1]2012 Finance'!AN77+'[1]2012 Finance'!AO77+'[1]2012 Finance'!AQ77</f>
        <v>56106</v>
      </c>
      <c r="Q79" s="119">
        <f>+'[1]2012 Finance'!AP77</f>
        <v>19500</v>
      </c>
      <c r="R79" s="119">
        <f>+'[1]2012 Finance'!AS77+'[1]2012 Finance'!AT77+'[1]2012 Finance'!AU77</f>
        <v>4627</v>
      </c>
      <c r="S79" s="119">
        <f>+'[1]2012 Finance'!BB77</f>
        <v>25599</v>
      </c>
      <c r="T79" s="119">
        <f>+SUM('[1]2012 Finance'!AX77:BA77)</f>
        <v>0</v>
      </c>
      <c r="U79" s="119">
        <f>SUM('[1]2012 Finance'!BC77:BJ77)</f>
        <v>21991</v>
      </c>
      <c r="V79" s="119">
        <f>+'[1]2012 Finance'!AL77+'[1]2012 Finance'!AM77</f>
        <v>0</v>
      </c>
      <c r="W79" s="119"/>
      <c r="X79" s="119">
        <f>+'[1]2012 Finance'!BL77</f>
        <v>15993</v>
      </c>
      <c r="Y79" s="123">
        <f t="shared" si="1"/>
        <v>143816</v>
      </c>
      <c r="Z79" s="120">
        <f t="shared" si="2"/>
        <v>19555</v>
      </c>
      <c r="AA79" s="124"/>
      <c r="AB79" s="122">
        <f>+'[1]2012 Finance'!H77+'[1]2012 Finance'!I77</f>
        <v>1452000</v>
      </c>
      <c r="AC79" s="119">
        <f>+'[1]2012 Finance'!J77+'[1]2012 Finance'!K77</f>
        <v>1000</v>
      </c>
      <c r="AD79" s="119">
        <f>+'[1]2012 Finance'!L77+'[1]2012 Finance'!D77</f>
        <v>2651580</v>
      </c>
      <c r="AE79" s="119">
        <f>+'[1]2012 Finance'!E77+'[1]2012 Finance'!F77</f>
        <v>1000</v>
      </c>
      <c r="AF79" s="125">
        <f t="shared" si="3"/>
        <v>4105580</v>
      </c>
      <c r="AG79" s="119">
        <f>+'[1]2012 Finance'!O77+'[1]2012 Finance'!P77</f>
        <v>1200</v>
      </c>
      <c r="AH79" s="22">
        <f t="shared" si="4"/>
        <v>4104380</v>
      </c>
      <c r="AI79" s="128"/>
      <c r="AJ79" s="128"/>
      <c r="AK79" s="128"/>
      <c r="AL79" s="128"/>
      <c r="AM79" s="128"/>
      <c r="AN79" s="128"/>
      <c r="AO79" s="128"/>
    </row>
    <row r="80" spans="1:41" ht="17.25" customHeight="1">
      <c r="A80" s="127">
        <f t="shared" si="5"/>
        <v>75</v>
      </c>
      <c r="B80" s="118">
        <f>+'[1]2012 Finance'!$A78</f>
        <v>0</v>
      </c>
      <c r="C80" s="118" t="s">
        <v>354</v>
      </c>
      <c r="D80" s="119">
        <f>+'[1]2012 Finance'!AA78</f>
        <v>43019</v>
      </c>
      <c r="E80" s="119">
        <f>+'[1]2012 Finance'!AB78</f>
        <v>825</v>
      </c>
      <c r="F80" s="119">
        <f>+'[1]2012 Finance'!AC78</f>
        <v>1500</v>
      </c>
      <c r="G80" s="119"/>
      <c r="H80" s="119">
        <f>+'[1]2012 Finance'!W78+'[1]2012 Finance'!X78</f>
        <v>10900</v>
      </c>
      <c r="I80" s="119">
        <f>+'[1]2012 Finance'!AE78</f>
        <v>234</v>
      </c>
      <c r="J80" s="119">
        <f>+'[1]2012 Finance'!AH78</f>
        <v>13946</v>
      </c>
      <c r="K80" s="119">
        <f>+'[1]2012 Finance'!AF78+'[1]2012 Finance'!AG78</f>
        <v>23961</v>
      </c>
      <c r="L80" s="119">
        <f>+'[1]2012 Finance'!Y78+'[1]2012 Finance'!Z78</f>
        <v>9626</v>
      </c>
      <c r="M80" s="119">
        <f>+'[1]2012 Finance'!AI78</f>
        <v>2478</v>
      </c>
      <c r="N80" s="120">
        <f t="shared" si="0"/>
        <v>106489</v>
      </c>
      <c r="O80" s="121"/>
      <c r="P80" s="122">
        <f>+'[1]2012 Finance'!AN78+'[1]2012 Finance'!AO78+'[1]2012 Finance'!AQ78</f>
        <v>50860</v>
      </c>
      <c r="Q80" s="119">
        <f>+'[1]2012 Finance'!AP78</f>
        <v>12480</v>
      </c>
      <c r="R80" s="119">
        <f>+'[1]2012 Finance'!AS78+'[1]2012 Finance'!AT78+'[1]2012 Finance'!AU78</f>
        <v>15228</v>
      </c>
      <c r="S80" s="119">
        <f>+'[1]2012 Finance'!BB78</f>
        <v>32714</v>
      </c>
      <c r="T80" s="119">
        <f>+SUM('[1]2012 Finance'!AX78:BA78)</f>
        <v>1910</v>
      </c>
      <c r="U80" s="119">
        <f>SUM('[1]2012 Finance'!BC78:BJ78)</f>
        <v>3761</v>
      </c>
      <c r="V80" s="119">
        <f>+'[1]2012 Finance'!AL78+'[1]2012 Finance'!AM78</f>
        <v>2985</v>
      </c>
      <c r="W80" s="119"/>
      <c r="X80" s="119">
        <f>+'[1]2012 Finance'!BL78</f>
        <v>9074</v>
      </c>
      <c r="Y80" s="123">
        <f t="shared" si="1"/>
        <v>129012</v>
      </c>
      <c r="Z80" s="120">
        <f t="shared" si="2"/>
        <v>-22523</v>
      </c>
      <c r="AA80" s="124"/>
      <c r="AB80" s="122">
        <f>+'[1]2012 Finance'!H78+'[1]2012 Finance'!I78</f>
        <v>2681000</v>
      </c>
      <c r="AC80" s="119">
        <f>+'[1]2012 Finance'!J78+'[1]2012 Finance'!K78</f>
        <v>226302</v>
      </c>
      <c r="AD80" s="119">
        <f>+'[1]2012 Finance'!L78+'[1]2012 Finance'!D78</f>
        <v>505351</v>
      </c>
      <c r="AE80" s="119">
        <f>+'[1]2012 Finance'!E78+'[1]2012 Finance'!F78</f>
        <v>0</v>
      </c>
      <c r="AF80" s="125">
        <f t="shared" si="3"/>
        <v>3412653</v>
      </c>
      <c r="AG80" s="119">
        <f>+'[1]2012 Finance'!O78+'[1]2012 Finance'!P78</f>
        <v>0</v>
      </c>
      <c r="AH80" s="22">
        <f t="shared" si="4"/>
        <v>3412653</v>
      </c>
      <c r="AI80" s="10"/>
      <c r="AJ80" s="10"/>
      <c r="AK80" s="10"/>
      <c r="AL80" s="10"/>
      <c r="AM80" s="10"/>
      <c r="AN80" s="10"/>
      <c r="AO80" s="10"/>
    </row>
    <row r="81" spans="1:41" ht="17.25" customHeight="1">
      <c r="A81" s="127">
        <f t="shared" si="5"/>
        <v>76</v>
      </c>
      <c r="B81" s="118">
        <f>+'[1]2012 Finance'!$A79</f>
        <v>0</v>
      </c>
      <c r="C81" s="118" t="s">
        <v>355</v>
      </c>
      <c r="D81" s="119">
        <f>+'[1]2012 Finance'!AA79</f>
        <v>76949</v>
      </c>
      <c r="E81" s="119">
        <f>+'[1]2012 Finance'!AB79</f>
        <v>4773</v>
      </c>
      <c r="F81" s="119">
        <f>+'[1]2012 Finance'!AC79</f>
        <v>0</v>
      </c>
      <c r="G81" s="119"/>
      <c r="H81" s="119">
        <f>+'[1]2012 Finance'!W79+'[1]2012 Finance'!X79</f>
        <v>12772</v>
      </c>
      <c r="I81" s="119">
        <f>+'[1]2012 Finance'!AE79</f>
        <v>0</v>
      </c>
      <c r="J81" s="119">
        <f>+'[1]2012 Finance'!AH79</f>
        <v>15985</v>
      </c>
      <c r="K81" s="119">
        <f>+'[1]2012 Finance'!AF79+'[1]2012 Finance'!AG79</f>
        <v>27617</v>
      </c>
      <c r="L81" s="119">
        <f>+'[1]2012 Finance'!Y79+'[1]2012 Finance'!Z79</f>
        <v>442</v>
      </c>
      <c r="M81" s="119">
        <f>+'[1]2012 Finance'!AI79</f>
        <v>29</v>
      </c>
      <c r="N81" s="120">
        <f t="shared" si="0"/>
        <v>138567</v>
      </c>
      <c r="O81" s="121"/>
      <c r="P81" s="122">
        <f>+'[1]2012 Finance'!AN79+'[1]2012 Finance'!AO79+'[1]2012 Finance'!AQ79</f>
        <v>66411</v>
      </c>
      <c r="Q81" s="119">
        <f>+'[1]2012 Finance'!AP79</f>
        <v>0</v>
      </c>
      <c r="R81" s="119">
        <f>+'[1]2012 Finance'!AS79+'[1]2012 Finance'!AT79+'[1]2012 Finance'!AU79</f>
        <v>0</v>
      </c>
      <c r="S81" s="119">
        <f>+'[1]2012 Finance'!BB79</f>
        <v>22540</v>
      </c>
      <c r="T81" s="119">
        <f>+SUM('[1]2012 Finance'!AX79:BA79)</f>
        <v>0</v>
      </c>
      <c r="U81" s="119">
        <f>SUM('[1]2012 Finance'!BC79:BJ79)</f>
        <v>7538</v>
      </c>
      <c r="V81" s="119">
        <f>+'[1]2012 Finance'!AL79+'[1]2012 Finance'!AM79</f>
        <v>5426</v>
      </c>
      <c r="W81" s="119"/>
      <c r="X81" s="119">
        <f>+'[1]2012 Finance'!BL79</f>
        <v>3695</v>
      </c>
      <c r="Y81" s="123">
        <f t="shared" si="1"/>
        <v>105610</v>
      </c>
      <c r="Z81" s="120">
        <f t="shared" si="2"/>
        <v>32957</v>
      </c>
      <c r="AA81" s="124"/>
      <c r="AB81" s="122">
        <f>+'[1]2012 Finance'!H79+'[1]2012 Finance'!I79</f>
        <v>1832000</v>
      </c>
      <c r="AC81" s="119">
        <f>+'[1]2012 Finance'!J79+'[1]2012 Finance'!K79</f>
        <v>200</v>
      </c>
      <c r="AD81" s="119">
        <f>+'[1]2012 Finance'!L79+'[1]2012 Finance'!D79</f>
        <v>585507</v>
      </c>
      <c r="AE81" s="119">
        <f>+'[1]2012 Finance'!E79+'[1]2012 Finance'!F79</f>
        <v>1212</v>
      </c>
      <c r="AF81" s="125">
        <f t="shared" si="3"/>
        <v>2418919</v>
      </c>
      <c r="AG81" s="119">
        <f>+'[1]2012 Finance'!O79+'[1]2012 Finance'!P79</f>
        <v>0</v>
      </c>
      <c r="AH81" s="22">
        <f t="shared" si="4"/>
        <v>2418919</v>
      </c>
      <c r="AI81" s="10"/>
      <c r="AJ81" s="10"/>
      <c r="AK81" s="10"/>
      <c r="AL81" s="10"/>
      <c r="AM81" s="10"/>
      <c r="AN81" s="10"/>
      <c r="AO81" s="10"/>
    </row>
    <row r="82" spans="1:41" ht="17.25" customHeight="1">
      <c r="A82" s="127">
        <f t="shared" si="5"/>
        <v>77</v>
      </c>
      <c r="B82" s="118">
        <f>+'[1]2012 Finance'!$A80</f>
        <v>0</v>
      </c>
      <c r="C82" s="118" t="s">
        <v>355</v>
      </c>
      <c r="D82" s="119">
        <f>+'[1]2012 Finance'!AA80</f>
        <v>21301</v>
      </c>
      <c r="E82" s="119">
        <f>+'[1]2012 Finance'!AB80</f>
        <v>303</v>
      </c>
      <c r="F82" s="119">
        <f>+'[1]2012 Finance'!AC80</f>
        <v>376</v>
      </c>
      <c r="G82" s="119"/>
      <c r="H82" s="119">
        <f>+'[1]2012 Finance'!W80+'[1]2012 Finance'!X80</f>
        <v>0</v>
      </c>
      <c r="I82" s="119">
        <f>+'[1]2012 Finance'!AE80</f>
        <v>0</v>
      </c>
      <c r="J82" s="119">
        <f>+'[1]2012 Finance'!AH80</f>
        <v>0</v>
      </c>
      <c r="K82" s="119">
        <f>+'[1]2012 Finance'!AF80+'[1]2012 Finance'!AG80</f>
        <v>20486</v>
      </c>
      <c r="L82" s="119">
        <f>+'[1]2012 Finance'!Y80+'[1]2012 Finance'!Z80</f>
        <v>0</v>
      </c>
      <c r="M82" s="119">
        <f>+'[1]2012 Finance'!AI80</f>
        <v>410</v>
      </c>
      <c r="N82" s="120">
        <f t="shared" si="0"/>
        <v>42876</v>
      </c>
      <c r="O82" s="121"/>
      <c r="P82" s="122">
        <f>+'[1]2012 Finance'!AN80+'[1]2012 Finance'!AO80+'[1]2012 Finance'!AQ80</f>
        <v>23445</v>
      </c>
      <c r="Q82" s="119">
        <f>+'[1]2012 Finance'!AP80</f>
        <v>1052</v>
      </c>
      <c r="R82" s="119">
        <f>+'[1]2012 Finance'!AS80+'[1]2012 Finance'!AT80+'[1]2012 Finance'!AU80</f>
        <v>0</v>
      </c>
      <c r="S82" s="119">
        <f>+'[1]2012 Finance'!BB80</f>
        <v>0</v>
      </c>
      <c r="T82" s="119">
        <f>+SUM('[1]2012 Finance'!AX80:BA80)</f>
        <v>0</v>
      </c>
      <c r="U82" s="119">
        <f>SUM('[1]2012 Finance'!BC80:BJ80)</f>
        <v>3404</v>
      </c>
      <c r="V82" s="119">
        <f>+'[1]2012 Finance'!AL80+'[1]2012 Finance'!AM80</f>
        <v>0</v>
      </c>
      <c r="W82" s="119"/>
      <c r="X82" s="119">
        <f>+'[1]2012 Finance'!BL80</f>
        <v>7454</v>
      </c>
      <c r="Y82" s="123">
        <f t="shared" si="1"/>
        <v>35355</v>
      </c>
      <c r="Z82" s="120">
        <f t="shared" si="2"/>
        <v>7521</v>
      </c>
      <c r="AA82" s="124"/>
      <c r="AB82" s="122">
        <f>+'[1]2012 Finance'!H80+'[1]2012 Finance'!I80</f>
        <v>0</v>
      </c>
      <c r="AC82" s="119">
        <f>+'[1]2012 Finance'!J80+'[1]2012 Finance'!K80</f>
        <v>0</v>
      </c>
      <c r="AD82" s="119">
        <f>+'[1]2012 Finance'!L80+'[1]2012 Finance'!D80</f>
        <v>97160</v>
      </c>
      <c r="AE82" s="119">
        <f>+'[1]2012 Finance'!E80+'[1]2012 Finance'!F80</f>
        <v>0</v>
      </c>
      <c r="AF82" s="125">
        <f t="shared" si="3"/>
        <v>97160</v>
      </c>
      <c r="AG82" s="119">
        <f>+'[1]2012 Finance'!O80+'[1]2012 Finance'!P80</f>
        <v>0</v>
      </c>
      <c r="AH82" s="22">
        <f t="shared" si="4"/>
        <v>97160</v>
      </c>
      <c r="AI82" s="10"/>
      <c r="AJ82" s="10"/>
      <c r="AK82" s="10"/>
      <c r="AL82" s="10"/>
      <c r="AM82" s="10"/>
      <c r="AN82" s="10"/>
      <c r="AO82" s="10"/>
    </row>
    <row r="83" spans="1:41" ht="17.25" customHeight="1">
      <c r="A83" s="127">
        <f t="shared" si="5"/>
        <v>78</v>
      </c>
      <c r="B83" s="118">
        <f>+'[1]2012 Finance'!$A81</f>
        <v>0</v>
      </c>
      <c r="C83" s="118"/>
      <c r="D83" s="119">
        <f>+'[1]2012 Finance'!AA81</f>
        <v>8122</v>
      </c>
      <c r="E83" s="119">
        <f>+'[1]2012 Finance'!AB81</f>
        <v>0</v>
      </c>
      <c r="F83" s="119">
        <f>+'[1]2012 Finance'!AC81</f>
        <v>0</v>
      </c>
      <c r="G83" s="119"/>
      <c r="H83" s="119">
        <f>+'[1]2012 Finance'!W81+'[1]2012 Finance'!X81</f>
        <v>600</v>
      </c>
      <c r="I83" s="119">
        <f>+'[1]2012 Finance'!AE81</f>
        <v>0</v>
      </c>
      <c r="J83" s="119">
        <f>+'[1]2012 Finance'!AH81</f>
        <v>300</v>
      </c>
      <c r="K83" s="119">
        <f>+'[1]2012 Finance'!AF81+'[1]2012 Finance'!AG81</f>
        <v>611</v>
      </c>
      <c r="L83" s="119">
        <f>+'[1]2012 Finance'!Y81+'[1]2012 Finance'!Z81</f>
        <v>0</v>
      </c>
      <c r="M83" s="119">
        <f>+'[1]2012 Finance'!AI81</f>
        <v>25322</v>
      </c>
      <c r="N83" s="120">
        <f t="shared" si="0"/>
        <v>34955</v>
      </c>
      <c r="O83" s="121"/>
      <c r="P83" s="122">
        <f>+'[1]2012 Finance'!AN81+'[1]2012 Finance'!AO81+'[1]2012 Finance'!AQ81</f>
        <v>14806</v>
      </c>
      <c r="Q83" s="119">
        <f>+'[1]2012 Finance'!AP81</f>
        <v>2537</v>
      </c>
      <c r="R83" s="119">
        <f>+'[1]2012 Finance'!AS81+'[1]2012 Finance'!AT81+'[1]2012 Finance'!AU81</f>
        <v>0</v>
      </c>
      <c r="S83" s="119">
        <f>+'[1]2012 Finance'!BB81</f>
        <v>21563</v>
      </c>
      <c r="T83" s="119">
        <f>+SUM('[1]2012 Finance'!AX81:BA81)</f>
        <v>0</v>
      </c>
      <c r="U83" s="119">
        <f>SUM('[1]2012 Finance'!BC81:BJ81)</f>
        <v>2443</v>
      </c>
      <c r="V83" s="119">
        <f>+'[1]2012 Finance'!AL81+'[1]2012 Finance'!AM81</f>
        <v>0</v>
      </c>
      <c r="W83" s="119"/>
      <c r="X83" s="119">
        <f>+'[1]2012 Finance'!BL81</f>
        <v>2150</v>
      </c>
      <c r="Y83" s="123">
        <f t="shared" si="1"/>
        <v>43499</v>
      </c>
      <c r="Z83" s="120">
        <f t="shared" si="2"/>
        <v>-8544</v>
      </c>
      <c r="AA83" s="124"/>
      <c r="AB83" s="122">
        <f>+'[1]2012 Finance'!H81+'[1]2012 Finance'!I81</f>
        <v>2397500</v>
      </c>
      <c r="AC83" s="119">
        <f>+'[1]2012 Finance'!J81+'[1]2012 Finance'!K81</f>
        <v>57359</v>
      </c>
      <c r="AD83" s="119">
        <f>+'[1]2012 Finance'!L81+'[1]2012 Finance'!D81</f>
        <v>207239</v>
      </c>
      <c r="AE83" s="119">
        <f>+'[1]2012 Finance'!E81+'[1]2012 Finance'!F81</f>
        <v>0</v>
      </c>
      <c r="AF83" s="125">
        <f t="shared" si="3"/>
        <v>2662098</v>
      </c>
      <c r="AG83" s="119">
        <f>+'[1]2012 Finance'!O81+'[1]2012 Finance'!P81</f>
        <v>0</v>
      </c>
      <c r="AH83" s="22">
        <f t="shared" si="4"/>
        <v>2662098</v>
      </c>
      <c r="AI83" s="10"/>
      <c r="AJ83" s="10"/>
      <c r="AK83" s="10"/>
      <c r="AL83" s="10"/>
      <c r="AM83" s="10"/>
      <c r="AN83" s="10"/>
      <c r="AO83" s="10"/>
    </row>
    <row r="84" spans="1:41" ht="17.25" customHeight="1">
      <c r="A84" s="127">
        <f t="shared" si="5"/>
        <v>79</v>
      </c>
      <c r="B84" s="118">
        <f>+'[1]2012 Finance'!$A82</f>
        <v>0</v>
      </c>
      <c r="C84" s="118" t="s">
        <v>354</v>
      </c>
      <c r="D84" s="119">
        <f>+'[1]2012 Finance'!AA82</f>
        <v>22373</v>
      </c>
      <c r="E84" s="119">
        <f>+'[1]2012 Finance'!AB82</f>
        <v>1298</v>
      </c>
      <c r="F84" s="119">
        <f>+'[1]2012 Finance'!AC82</f>
        <v>0</v>
      </c>
      <c r="G84" s="119"/>
      <c r="H84" s="119">
        <f>+'[1]2012 Finance'!W82+'[1]2012 Finance'!X82</f>
        <v>0</v>
      </c>
      <c r="I84" s="119">
        <f>+'[1]2012 Finance'!AE82</f>
        <v>0</v>
      </c>
      <c r="J84" s="119">
        <f>+'[1]2012 Finance'!AH82</f>
        <v>0</v>
      </c>
      <c r="K84" s="119">
        <f>+'[1]2012 Finance'!AF82+'[1]2012 Finance'!AG82</f>
        <v>13845</v>
      </c>
      <c r="L84" s="119">
        <f>+'[1]2012 Finance'!Y82+'[1]2012 Finance'!Z82</f>
        <v>465</v>
      </c>
      <c r="M84" s="119">
        <f>+'[1]2012 Finance'!AI82</f>
        <v>409</v>
      </c>
      <c r="N84" s="120">
        <f t="shared" si="0"/>
        <v>38390</v>
      </c>
      <c r="O84" s="121"/>
      <c r="P84" s="122">
        <f>+'[1]2012 Finance'!AN82+'[1]2012 Finance'!AO82+'[1]2012 Finance'!AQ82</f>
        <v>12706</v>
      </c>
      <c r="Q84" s="119">
        <f>+'[1]2012 Finance'!AP82</f>
        <v>0</v>
      </c>
      <c r="R84" s="119">
        <f>+'[1]2012 Finance'!AS82+'[1]2012 Finance'!AT82+'[1]2012 Finance'!AU82</f>
        <v>90</v>
      </c>
      <c r="S84" s="119">
        <f>+'[1]2012 Finance'!BB82</f>
        <v>11698</v>
      </c>
      <c r="T84" s="119">
        <f>+SUM('[1]2012 Finance'!AX82:BA82)</f>
        <v>1067</v>
      </c>
      <c r="U84" s="119">
        <f>SUM('[1]2012 Finance'!BC82:BJ82)</f>
        <v>3708</v>
      </c>
      <c r="V84" s="119">
        <f>+'[1]2012 Finance'!AL82+'[1]2012 Finance'!AM82</f>
        <v>3146</v>
      </c>
      <c r="W84" s="119"/>
      <c r="X84" s="119">
        <f>+'[1]2012 Finance'!BL82</f>
        <v>744</v>
      </c>
      <c r="Y84" s="123">
        <f t="shared" si="1"/>
        <v>33159</v>
      </c>
      <c r="Z84" s="120">
        <f t="shared" si="2"/>
        <v>5231</v>
      </c>
      <c r="AA84" s="124"/>
      <c r="AB84" s="122">
        <f>+'[1]2012 Finance'!H82+'[1]2012 Finance'!I82</f>
        <v>451000</v>
      </c>
      <c r="AC84" s="119">
        <f>+'[1]2012 Finance'!J82+'[1]2012 Finance'!K82</f>
        <v>106143</v>
      </c>
      <c r="AD84" s="119">
        <f>+'[1]2012 Finance'!L82+'[1]2012 Finance'!D82</f>
        <v>259509</v>
      </c>
      <c r="AE84" s="119">
        <f>+'[1]2012 Finance'!E82+'[1]2012 Finance'!F82</f>
        <v>23</v>
      </c>
      <c r="AF84" s="125">
        <f t="shared" si="3"/>
        <v>816675</v>
      </c>
      <c r="AG84" s="119">
        <f>+'[1]2012 Finance'!O82+'[1]2012 Finance'!P82</f>
        <v>0</v>
      </c>
      <c r="AH84" s="22">
        <f t="shared" si="4"/>
        <v>816675</v>
      </c>
      <c r="AI84" s="10"/>
      <c r="AJ84" s="10"/>
      <c r="AK84" s="10"/>
      <c r="AL84" s="10"/>
      <c r="AM84" s="10"/>
      <c r="AN84" s="10"/>
      <c r="AO84" s="10"/>
    </row>
    <row r="85" spans="1:41" ht="17.25" customHeight="1">
      <c r="A85" s="127">
        <f t="shared" si="5"/>
        <v>80</v>
      </c>
      <c r="B85" s="118">
        <f>+'[1]2012 Finance'!$A83</f>
        <v>0</v>
      </c>
      <c r="C85" s="118" t="s">
        <v>356</v>
      </c>
      <c r="D85" s="119">
        <f>+'[1]2012 Finance'!AA83</f>
        <v>42499</v>
      </c>
      <c r="E85" s="119">
        <f>+'[1]2012 Finance'!AB83</f>
        <v>0</v>
      </c>
      <c r="F85" s="119">
        <f>+'[1]2012 Finance'!AC83</f>
        <v>0</v>
      </c>
      <c r="G85" s="119"/>
      <c r="H85" s="119">
        <f>+'[1]2012 Finance'!W83+'[1]2012 Finance'!X83</f>
        <v>0</v>
      </c>
      <c r="I85" s="119">
        <f>+'[1]2012 Finance'!AE83</f>
        <v>0</v>
      </c>
      <c r="J85" s="119">
        <f>+'[1]2012 Finance'!AH83</f>
        <v>0</v>
      </c>
      <c r="K85" s="119">
        <f>+'[1]2012 Finance'!AF83+'[1]2012 Finance'!AG83</f>
        <v>4889</v>
      </c>
      <c r="L85" s="119">
        <f>+'[1]2012 Finance'!Y83+'[1]2012 Finance'!Z83</f>
        <v>0</v>
      </c>
      <c r="M85" s="119">
        <f>+'[1]2012 Finance'!AI83</f>
        <v>13251</v>
      </c>
      <c r="N85" s="120">
        <f t="shared" si="0"/>
        <v>60639</v>
      </c>
      <c r="O85" s="121"/>
      <c r="P85" s="122">
        <f>+'[1]2012 Finance'!AN83+'[1]2012 Finance'!AO83+'[1]2012 Finance'!AQ83</f>
        <v>529</v>
      </c>
      <c r="Q85" s="119">
        <f>+'[1]2012 Finance'!AP83</f>
        <v>0</v>
      </c>
      <c r="R85" s="119">
        <f>+'[1]2012 Finance'!AS83+'[1]2012 Finance'!AT83+'[1]2012 Finance'!AU83</f>
        <v>4086</v>
      </c>
      <c r="S85" s="119">
        <f>+'[1]2012 Finance'!BB83</f>
        <v>6082</v>
      </c>
      <c r="T85" s="119">
        <f>+SUM('[1]2012 Finance'!AX83:BA83)</f>
        <v>9448</v>
      </c>
      <c r="U85" s="119">
        <f>SUM('[1]2012 Finance'!BC83:BJ83)</f>
        <v>7930</v>
      </c>
      <c r="V85" s="119">
        <f>+'[1]2012 Finance'!AL83+'[1]2012 Finance'!AM83</f>
        <v>0</v>
      </c>
      <c r="W85" s="119"/>
      <c r="X85" s="119">
        <f>+'[1]2012 Finance'!BL83</f>
        <v>29564</v>
      </c>
      <c r="Y85" s="123">
        <f t="shared" si="1"/>
        <v>57639</v>
      </c>
      <c r="Z85" s="120">
        <f t="shared" si="2"/>
        <v>3000</v>
      </c>
      <c r="AA85" s="124"/>
      <c r="AB85" s="122">
        <f>+'[1]2012 Finance'!H83+'[1]2012 Finance'!I83</f>
        <v>139200</v>
      </c>
      <c r="AC85" s="119">
        <f>+'[1]2012 Finance'!J83+'[1]2012 Finance'!K83</f>
        <v>28150</v>
      </c>
      <c r="AD85" s="119">
        <f>+'[1]2012 Finance'!L83+'[1]2012 Finance'!D83</f>
        <v>127068</v>
      </c>
      <c r="AE85" s="119">
        <f>+'[1]2012 Finance'!E83+'[1]2012 Finance'!F83</f>
        <v>0</v>
      </c>
      <c r="AF85" s="125">
        <f t="shared" si="3"/>
        <v>294418</v>
      </c>
      <c r="AG85" s="119">
        <f>+'[1]2012 Finance'!O83+'[1]2012 Finance'!P83</f>
        <v>0</v>
      </c>
      <c r="AH85" s="22">
        <f t="shared" si="4"/>
        <v>294418</v>
      </c>
      <c r="AI85" s="10"/>
      <c r="AJ85" s="10"/>
      <c r="AK85" s="10"/>
      <c r="AL85" s="10"/>
      <c r="AM85" s="10"/>
      <c r="AN85" s="10"/>
      <c r="AO85" s="10"/>
    </row>
    <row r="86" spans="1:41" ht="17.25" customHeight="1">
      <c r="A86" s="127">
        <f t="shared" si="5"/>
        <v>81</v>
      </c>
      <c r="B86" s="118">
        <f>+'[1]2012 Finance'!$A84</f>
        <v>0</v>
      </c>
      <c r="C86" s="118" t="s">
        <v>355</v>
      </c>
      <c r="D86" s="119">
        <f>+'[1]2012 Finance'!AA84</f>
        <v>129816</v>
      </c>
      <c r="E86" s="119">
        <f>+'[1]2012 Finance'!AB84</f>
        <v>1676</v>
      </c>
      <c r="F86" s="119">
        <f>+'[1]2012 Finance'!AC84</f>
        <v>0</v>
      </c>
      <c r="G86" s="119"/>
      <c r="H86" s="119">
        <f>+'[1]2012 Finance'!W84+'[1]2012 Finance'!X84</f>
        <v>0</v>
      </c>
      <c r="I86" s="119">
        <f>+'[1]2012 Finance'!AE84</f>
        <v>0</v>
      </c>
      <c r="J86" s="119">
        <f>+'[1]2012 Finance'!AH84</f>
        <v>2921</v>
      </c>
      <c r="K86" s="119">
        <f>+'[1]2012 Finance'!AF84+'[1]2012 Finance'!AG84</f>
        <v>4923</v>
      </c>
      <c r="L86" s="119">
        <f>+'[1]2012 Finance'!Y84+'[1]2012 Finance'!Z84</f>
        <v>0</v>
      </c>
      <c r="M86" s="119">
        <f>+'[1]2012 Finance'!AI84</f>
        <v>26575</v>
      </c>
      <c r="N86" s="120">
        <f t="shared" si="0"/>
        <v>165911</v>
      </c>
      <c r="O86" s="121"/>
      <c r="P86" s="122">
        <f>+'[1]2012 Finance'!AN84+'[1]2012 Finance'!AO84+'[1]2012 Finance'!AQ84</f>
        <v>79395</v>
      </c>
      <c r="Q86" s="119">
        <f>+'[1]2012 Finance'!AP84</f>
        <v>0</v>
      </c>
      <c r="R86" s="119">
        <f>+'[1]2012 Finance'!AS84+'[1]2012 Finance'!AT84+'[1]2012 Finance'!AU84</f>
        <v>40781</v>
      </c>
      <c r="S86" s="119">
        <f>+'[1]2012 Finance'!BB84</f>
        <v>0</v>
      </c>
      <c r="T86" s="119">
        <f>+SUM('[1]2012 Finance'!AX84:BA84)</f>
        <v>0</v>
      </c>
      <c r="U86" s="119">
        <f>SUM('[1]2012 Finance'!BC84:BJ84)</f>
        <v>12707</v>
      </c>
      <c r="V86" s="119">
        <f>+'[1]2012 Finance'!AL84+'[1]2012 Finance'!AM84</f>
        <v>1676</v>
      </c>
      <c r="W86" s="119"/>
      <c r="X86" s="119">
        <f>+'[1]2012 Finance'!BL84</f>
        <v>35597</v>
      </c>
      <c r="Y86" s="123">
        <f t="shared" si="1"/>
        <v>170156</v>
      </c>
      <c r="Z86" s="120">
        <f t="shared" si="2"/>
        <v>-4245</v>
      </c>
      <c r="AA86" s="124"/>
      <c r="AB86" s="122">
        <f>+'[1]2012 Finance'!H84+'[1]2012 Finance'!I84</f>
        <v>748292</v>
      </c>
      <c r="AC86" s="119">
        <f>+'[1]2012 Finance'!J84+'[1]2012 Finance'!K84</f>
        <v>0</v>
      </c>
      <c r="AD86" s="119">
        <f>+'[1]2012 Finance'!L84+'[1]2012 Finance'!D84</f>
        <v>99523</v>
      </c>
      <c r="AE86" s="119">
        <f>+'[1]2012 Finance'!E84+'[1]2012 Finance'!F84</f>
        <v>2020</v>
      </c>
      <c r="AF86" s="125">
        <f t="shared" si="3"/>
        <v>849835</v>
      </c>
      <c r="AG86" s="119">
        <f>+'[1]2012 Finance'!O84+'[1]2012 Finance'!P84</f>
        <v>4459</v>
      </c>
      <c r="AH86" s="22">
        <f t="shared" si="4"/>
        <v>845376</v>
      </c>
      <c r="AI86" s="10"/>
      <c r="AJ86" s="10"/>
      <c r="AK86" s="10"/>
      <c r="AL86" s="10"/>
      <c r="AM86" s="10"/>
      <c r="AN86" s="10"/>
      <c r="AO86" s="10"/>
    </row>
    <row r="87" spans="1:41" ht="17.25" customHeight="1">
      <c r="A87" s="127">
        <f t="shared" si="5"/>
        <v>82</v>
      </c>
      <c r="B87" s="118">
        <f>+'[1]2012 Finance'!$A85</f>
        <v>0</v>
      </c>
      <c r="C87" s="118"/>
      <c r="D87" s="119">
        <f>+'[1]2012 Finance'!AA85</f>
        <v>21870</v>
      </c>
      <c r="E87" s="119">
        <f>+'[1]2012 Finance'!AB85</f>
        <v>45</v>
      </c>
      <c r="F87" s="119">
        <f>+'[1]2012 Finance'!AC85</f>
        <v>22170</v>
      </c>
      <c r="G87" s="119"/>
      <c r="H87" s="119">
        <f>+'[1]2012 Finance'!W85+'[1]2012 Finance'!X85</f>
        <v>44445</v>
      </c>
      <c r="I87" s="119">
        <f>+'[1]2012 Finance'!AE85</f>
        <v>0</v>
      </c>
      <c r="J87" s="119">
        <f>+'[1]2012 Finance'!AH85</f>
        <v>6984</v>
      </c>
      <c r="K87" s="119">
        <f>+'[1]2012 Finance'!AF85+'[1]2012 Finance'!AG85</f>
        <v>4118</v>
      </c>
      <c r="L87" s="119">
        <f>+'[1]2012 Finance'!Y85+'[1]2012 Finance'!Z85</f>
        <v>0</v>
      </c>
      <c r="M87" s="119">
        <f>+'[1]2012 Finance'!AI85</f>
        <v>654</v>
      </c>
      <c r="N87" s="120">
        <f t="shared" si="0"/>
        <v>100286</v>
      </c>
      <c r="O87" s="121"/>
      <c r="P87" s="122">
        <f>+'[1]2012 Finance'!AN85+'[1]2012 Finance'!AO85+'[1]2012 Finance'!AQ85</f>
        <v>52130</v>
      </c>
      <c r="Q87" s="119">
        <f>+'[1]2012 Finance'!AP85</f>
        <v>0</v>
      </c>
      <c r="R87" s="119">
        <f>+'[1]2012 Finance'!AS85+'[1]2012 Finance'!AT85+'[1]2012 Finance'!AU85</f>
        <v>2235</v>
      </c>
      <c r="S87" s="119">
        <f>+'[1]2012 Finance'!BB85</f>
        <v>19075</v>
      </c>
      <c r="T87" s="119">
        <f>+SUM('[1]2012 Finance'!AX85:BA85)</f>
        <v>0</v>
      </c>
      <c r="U87" s="119">
        <f>SUM('[1]2012 Finance'!BC85:BJ85)</f>
        <v>7354</v>
      </c>
      <c r="V87" s="119">
        <f>+'[1]2012 Finance'!AL85+'[1]2012 Finance'!AM85</f>
        <v>5980</v>
      </c>
      <c r="W87" s="119"/>
      <c r="X87" s="119">
        <f>+'[1]2012 Finance'!BL85</f>
        <v>7666</v>
      </c>
      <c r="Y87" s="123">
        <f t="shared" si="1"/>
        <v>94440</v>
      </c>
      <c r="Z87" s="120">
        <f t="shared" si="2"/>
        <v>5846</v>
      </c>
      <c r="AA87" s="124"/>
      <c r="AB87" s="122">
        <f>+'[1]2012 Finance'!H85+'[1]2012 Finance'!I85</f>
        <v>630000</v>
      </c>
      <c r="AC87" s="119">
        <f>+'[1]2012 Finance'!J85+'[1]2012 Finance'!K85</f>
        <v>2000</v>
      </c>
      <c r="AD87" s="119">
        <f>+'[1]2012 Finance'!L85+'[1]2012 Finance'!D85</f>
        <v>57424</v>
      </c>
      <c r="AE87" s="119">
        <f>+'[1]2012 Finance'!E85+'[1]2012 Finance'!F85</f>
        <v>6937</v>
      </c>
      <c r="AF87" s="125">
        <f t="shared" si="3"/>
        <v>696361</v>
      </c>
      <c r="AG87" s="119">
        <f>+'[1]2012 Finance'!O85+'[1]2012 Finance'!P85</f>
        <v>3800</v>
      </c>
      <c r="AH87" s="22">
        <f t="shared" si="4"/>
        <v>692561</v>
      </c>
      <c r="AI87" s="10"/>
      <c r="AJ87" s="10"/>
      <c r="AK87" s="10"/>
      <c r="AL87" s="10"/>
      <c r="AM87" s="10"/>
      <c r="AN87" s="10"/>
      <c r="AO87" s="10"/>
    </row>
    <row r="88" spans="1:41" ht="17.25" customHeight="1">
      <c r="A88" s="127">
        <f t="shared" si="5"/>
        <v>83</v>
      </c>
      <c r="B88" s="118">
        <f>+'[1]2012 Finance'!$A86</f>
        <v>0</v>
      </c>
      <c r="C88" s="118" t="s">
        <v>354</v>
      </c>
      <c r="D88" s="119">
        <f>+'[1]2012 Finance'!AA86</f>
        <v>45939</v>
      </c>
      <c r="E88" s="119">
        <f>+'[1]2012 Finance'!AB86</f>
        <v>1877</v>
      </c>
      <c r="F88" s="119">
        <f>+'[1]2012 Finance'!AC86</f>
        <v>0</v>
      </c>
      <c r="G88" s="119"/>
      <c r="H88" s="119">
        <f>+'[1]2012 Finance'!W86+'[1]2012 Finance'!X86</f>
        <v>0</v>
      </c>
      <c r="I88" s="119">
        <f>+'[1]2012 Finance'!AE86</f>
        <v>0</v>
      </c>
      <c r="J88" s="119">
        <f>+'[1]2012 Finance'!AH86</f>
        <v>25105</v>
      </c>
      <c r="K88" s="119">
        <f>+'[1]2012 Finance'!AF86+'[1]2012 Finance'!AG86</f>
        <v>5918</v>
      </c>
      <c r="L88" s="119">
        <f>+'[1]2012 Finance'!Y86+'[1]2012 Finance'!Z86</f>
        <v>0</v>
      </c>
      <c r="M88" s="119">
        <f>+'[1]2012 Finance'!AI86</f>
        <v>2110</v>
      </c>
      <c r="N88" s="120">
        <f t="shared" si="0"/>
        <v>80949</v>
      </c>
      <c r="O88" s="121"/>
      <c r="P88" s="122">
        <f>+'[1]2012 Finance'!AN86+'[1]2012 Finance'!AO86+'[1]2012 Finance'!AQ86</f>
        <v>33785</v>
      </c>
      <c r="Q88" s="119">
        <f>+'[1]2012 Finance'!AP86</f>
        <v>0</v>
      </c>
      <c r="R88" s="119">
        <f>+'[1]2012 Finance'!AS86+'[1]2012 Finance'!AT86+'[1]2012 Finance'!AU86</f>
        <v>552</v>
      </c>
      <c r="S88" s="119">
        <f>+'[1]2012 Finance'!BB86</f>
        <v>26304</v>
      </c>
      <c r="T88" s="119">
        <f>+SUM('[1]2012 Finance'!AX86:BA86)</f>
        <v>859</v>
      </c>
      <c r="U88" s="119">
        <f>SUM('[1]2012 Finance'!BC86:BJ86)</f>
        <v>4985</v>
      </c>
      <c r="V88" s="119">
        <f>+'[1]2012 Finance'!AL86+'[1]2012 Finance'!AM86</f>
        <v>881</v>
      </c>
      <c r="W88" s="119"/>
      <c r="X88" s="119">
        <f>+'[1]2012 Finance'!BL86</f>
        <v>5203</v>
      </c>
      <c r="Y88" s="123">
        <f t="shared" si="1"/>
        <v>72569</v>
      </c>
      <c r="Z88" s="120">
        <f t="shared" si="2"/>
        <v>8380</v>
      </c>
      <c r="AA88" s="124"/>
      <c r="AB88" s="122">
        <f>+'[1]2012 Finance'!H86+'[1]2012 Finance'!I86</f>
        <v>1796500</v>
      </c>
      <c r="AC88" s="119">
        <f>+'[1]2012 Finance'!J86+'[1]2012 Finance'!K86</f>
        <v>0</v>
      </c>
      <c r="AD88" s="119">
        <f>+'[1]2012 Finance'!L86+'[1]2012 Finance'!D86</f>
        <v>206294</v>
      </c>
      <c r="AE88" s="119">
        <f>+'[1]2012 Finance'!E86+'[1]2012 Finance'!F86</f>
        <v>0</v>
      </c>
      <c r="AF88" s="125">
        <f t="shared" si="3"/>
        <v>2002794</v>
      </c>
      <c r="AG88" s="119">
        <f>+'[1]2012 Finance'!O86+'[1]2012 Finance'!P86</f>
        <v>0</v>
      </c>
      <c r="AH88" s="22">
        <f t="shared" si="4"/>
        <v>2002794</v>
      </c>
      <c r="AI88" s="10"/>
      <c r="AJ88" s="10"/>
      <c r="AK88" s="10"/>
      <c r="AL88" s="10"/>
      <c r="AM88" s="10"/>
      <c r="AN88" s="10"/>
      <c r="AO88" s="10"/>
    </row>
    <row r="89" spans="1:41" ht="17.25" customHeight="1">
      <c r="A89" s="127">
        <f t="shared" si="5"/>
        <v>84</v>
      </c>
      <c r="B89" s="118">
        <f>+'[1]2012 Finance'!$A87</f>
        <v>0</v>
      </c>
      <c r="C89" s="118"/>
      <c r="D89" s="119">
        <f>+'[1]2012 Finance'!AA87</f>
        <v>22017</v>
      </c>
      <c r="E89" s="119">
        <f>+'[1]2012 Finance'!AB87</f>
        <v>3879</v>
      </c>
      <c r="F89" s="119">
        <f>+'[1]2012 Finance'!AC87</f>
        <v>0</v>
      </c>
      <c r="G89" s="119"/>
      <c r="H89" s="119">
        <f>+'[1]2012 Finance'!W87+'[1]2012 Finance'!X87</f>
        <v>0</v>
      </c>
      <c r="I89" s="119">
        <f>+'[1]2012 Finance'!AE87</f>
        <v>0</v>
      </c>
      <c r="J89" s="119">
        <f>+'[1]2012 Finance'!AH87</f>
        <v>30</v>
      </c>
      <c r="K89" s="119">
        <f>+'[1]2012 Finance'!AF87+'[1]2012 Finance'!AG87</f>
        <v>15666</v>
      </c>
      <c r="L89" s="119">
        <f>+'[1]2012 Finance'!Y87+'[1]2012 Finance'!Z87</f>
        <v>0</v>
      </c>
      <c r="M89" s="119">
        <f>+'[1]2012 Finance'!AI87</f>
        <v>130</v>
      </c>
      <c r="N89" s="120">
        <f t="shared" si="0"/>
        <v>41722</v>
      </c>
      <c r="O89" s="121"/>
      <c r="P89" s="122">
        <f>+'[1]2012 Finance'!AN87+'[1]2012 Finance'!AO87+'[1]2012 Finance'!AQ87</f>
        <v>32893</v>
      </c>
      <c r="Q89" s="119">
        <f>+'[1]2012 Finance'!AP87</f>
        <v>0</v>
      </c>
      <c r="R89" s="119">
        <f>+'[1]2012 Finance'!AS87+'[1]2012 Finance'!AT87+'[1]2012 Finance'!AU87</f>
        <v>0</v>
      </c>
      <c r="S89" s="119">
        <f>+'[1]2012 Finance'!BB87</f>
        <v>1702</v>
      </c>
      <c r="T89" s="119">
        <f>+SUM('[1]2012 Finance'!AX87:BA87)</f>
        <v>0</v>
      </c>
      <c r="U89" s="119">
        <f>SUM('[1]2012 Finance'!BC87:BJ87)</f>
        <v>4598</v>
      </c>
      <c r="V89" s="119">
        <f>+'[1]2012 Finance'!AL87+'[1]2012 Finance'!AM87</f>
        <v>0</v>
      </c>
      <c r="W89" s="119"/>
      <c r="X89" s="119">
        <f>+'[1]2012 Finance'!BL87</f>
        <v>0</v>
      </c>
      <c r="Y89" s="123">
        <f t="shared" si="1"/>
        <v>39193</v>
      </c>
      <c r="Z89" s="120">
        <f t="shared" si="2"/>
        <v>2529</v>
      </c>
      <c r="AA89" s="124"/>
      <c r="AB89" s="122">
        <f>+'[1]2012 Finance'!H87+'[1]2012 Finance'!I87</f>
        <v>15186</v>
      </c>
      <c r="AC89" s="119">
        <f>+'[1]2012 Finance'!J87+'[1]2012 Finance'!K87</f>
        <v>0</v>
      </c>
      <c r="AD89" s="119">
        <f>+'[1]2012 Finance'!L87+'[1]2012 Finance'!D87</f>
        <v>289315</v>
      </c>
      <c r="AE89" s="119">
        <f>+'[1]2012 Finance'!E87+'[1]2012 Finance'!F87</f>
        <v>46999</v>
      </c>
      <c r="AF89" s="125">
        <f t="shared" si="3"/>
        <v>351500</v>
      </c>
      <c r="AG89" s="119">
        <f>+'[1]2012 Finance'!O87+'[1]2012 Finance'!P87</f>
        <v>-759</v>
      </c>
      <c r="AH89" s="22">
        <f t="shared" si="4"/>
        <v>352259</v>
      </c>
      <c r="AI89" s="10"/>
      <c r="AJ89" s="10"/>
      <c r="AK89" s="10"/>
      <c r="AL89" s="10"/>
      <c r="AM89" s="10"/>
      <c r="AN89" s="10"/>
      <c r="AO89" s="10"/>
    </row>
    <row r="90" spans="1:41" ht="17.25" customHeight="1">
      <c r="A90" s="127">
        <f t="shared" si="5"/>
        <v>85</v>
      </c>
      <c r="B90" s="118">
        <f>+'[1]2012 Finance'!$A88</f>
        <v>0</v>
      </c>
      <c r="C90" s="118" t="s">
        <v>360</v>
      </c>
      <c r="D90" s="119">
        <f>+'[1]2012 Finance'!AA88</f>
        <v>72488</v>
      </c>
      <c r="E90" s="119">
        <f>+'[1]2012 Finance'!AB88</f>
        <v>827</v>
      </c>
      <c r="F90" s="119">
        <f>+'[1]2012 Finance'!AC88</f>
        <v>37000</v>
      </c>
      <c r="G90" s="119"/>
      <c r="H90" s="119">
        <f>+'[1]2012 Finance'!W88+'[1]2012 Finance'!X88</f>
        <v>0</v>
      </c>
      <c r="I90" s="119">
        <f>+'[1]2012 Finance'!AE88</f>
        <v>0</v>
      </c>
      <c r="J90" s="119">
        <f>+'[1]2012 Finance'!AH88</f>
        <v>11815</v>
      </c>
      <c r="K90" s="119">
        <f>+'[1]2012 Finance'!AF88+'[1]2012 Finance'!AG88</f>
        <v>7458</v>
      </c>
      <c r="L90" s="119">
        <f>+'[1]2012 Finance'!Y88+'[1]2012 Finance'!Z88</f>
        <v>0</v>
      </c>
      <c r="M90" s="119">
        <f>+'[1]2012 Finance'!AI88</f>
        <v>8329</v>
      </c>
      <c r="N90" s="120">
        <f t="shared" si="0"/>
        <v>137917</v>
      </c>
      <c r="O90" s="121"/>
      <c r="P90" s="122">
        <f>+'[1]2012 Finance'!AN88+'[1]2012 Finance'!AO88+'[1]2012 Finance'!AQ88</f>
        <v>64991</v>
      </c>
      <c r="Q90" s="119">
        <f>+'[1]2012 Finance'!AP88</f>
        <v>0</v>
      </c>
      <c r="R90" s="119">
        <f>+'[1]2012 Finance'!AS88+'[1]2012 Finance'!AT88+'[1]2012 Finance'!AU88</f>
        <v>0</v>
      </c>
      <c r="S90" s="119">
        <f>+'[1]2012 Finance'!BB88</f>
        <v>30368</v>
      </c>
      <c r="T90" s="119">
        <f>+SUM('[1]2012 Finance'!AX88:BA88)</f>
        <v>0</v>
      </c>
      <c r="U90" s="119">
        <f>SUM('[1]2012 Finance'!BC88:BJ88)</f>
        <v>9506</v>
      </c>
      <c r="V90" s="119">
        <f>+'[1]2012 Finance'!AL88+'[1]2012 Finance'!AM88</f>
        <v>50256</v>
      </c>
      <c r="W90" s="119"/>
      <c r="X90" s="119">
        <f>+'[1]2012 Finance'!BL88</f>
        <v>49185</v>
      </c>
      <c r="Y90" s="123">
        <f t="shared" si="1"/>
        <v>204306</v>
      </c>
      <c r="Z90" s="120">
        <f t="shared" si="2"/>
        <v>-66389</v>
      </c>
      <c r="AA90" s="124"/>
      <c r="AB90" s="122">
        <f>+'[1]2012 Finance'!H88+'[1]2012 Finance'!I88</f>
        <v>2682100</v>
      </c>
      <c r="AC90" s="119">
        <f>+'[1]2012 Finance'!J88+'[1]2012 Finance'!K88</f>
        <v>0</v>
      </c>
      <c r="AD90" s="119">
        <f>+'[1]2012 Finance'!L88+'[1]2012 Finance'!D88</f>
        <v>183168</v>
      </c>
      <c r="AE90" s="119">
        <f>+'[1]2012 Finance'!E88+'[1]2012 Finance'!F88</f>
        <v>3624</v>
      </c>
      <c r="AF90" s="125">
        <f t="shared" si="3"/>
        <v>2868892</v>
      </c>
      <c r="AG90" s="119">
        <f>+'[1]2012 Finance'!O88+'[1]2012 Finance'!P88</f>
        <v>77</v>
      </c>
      <c r="AH90" s="22">
        <f t="shared" si="4"/>
        <v>2868815</v>
      </c>
      <c r="AI90" s="10"/>
      <c r="AJ90" s="10"/>
      <c r="AK90" s="10"/>
      <c r="AL90" s="10"/>
      <c r="AM90" s="10"/>
      <c r="AN90" s="10"/>
      <c r="AO90" s="10"/>
    </row>
    <row r="91" spans="1:41" ht="17.25" customHeight="1">
      <c r="A91" s="127">
        <f t="shared" si="5"/>
        <v>86</v>
      </c>
      <c r="B91" s="118">
        <f>+'[1]2012 Finance'!$A89</f>
        <v>0</v>
      </c>
      <c r="C91" s="118" t="s">
        <v>361</v>
      </c>
      <c r="D91" s="119">
        <f>+'[1]2012 Finance'!AA89</f>
        <v>34447</v>
      </c>
      <c r="E91" s="119">
        <f>+'[1]2012 Finance'!AB89</f>
        <v>1012</v>
      </c>
      <c r="F91" s="119">
        <f>+'[1]2012 Finance'!AC89</f>
        <v>0</v>
      </c>
      <c r="G91" s="119"/>
      <c r="H91" s="119">
        <f>+'[1]2012 Finance'!W89+'[1]2012 Finance'!X89</f>
        <v>0</v>
      </c>
      <c r="I91" s="119">
        <f>+'[1]2012 Finance'!AE89</f>
        <v>0</v>
      </c>
      <c r="J91" s="119">
        <f>+'[1]2012 Finance'!AH89</f>
        <v>0</v>
      </c>
      <c r="K91" s="119">
        <f>+'[1]2012 Finance'!AF89+'[1]2012 Finance'!AG89</f>
        <v>15765</v>
      </c>
      <c r="L91" s="119">
        <f>+'[1]2012 Finance'!Y89+'[1]2012 Finance'!Z89</f>
        <v>0</v>
      </c>
      <c r="M91" s="119">
        <f>+'[1]2012 Finance'!AI89</f>
        <v>1472</v>
      </c>
      <c r="N91" s="120">
        <f t="shared" si="0"/>
        <v>52696</v>
      </c>
      <c r="O91" s="121"/>
      <c r="P91" s="122">
        <f>+'[1]2012 Finance'!AN89+'[1]2012 Finance'!AO89+'[1]2012 Finance'!AQ89</f>
        <v>8258</v>
      </c>
      <c r="Q91" s="119">
        <f>+'[1]2012 Finance'!AP89</f>
        <v>0</v>
      </c>
      <c r="R91" s="119">
        <f>+'[1]2012 Finance'!AS89+'[1]2012 Finance'!AT89+'[1]2012 Finance'!AU89</f>
        <v>0</v>
      </c>
      <c r="S91" s="119">
        <f>+'[1]2012 Finance'!BB89</f>
        <v>40772</v>
      </c>
      <c r="T91" s="119">
        <f>+SUM('[1]2012 Finance'!AX89:BA89)</f>
        <v>0</v>
      </c>
      <c r="U91" s="119">
        <f>SUM('[1]2012 Finance'!BC89:BJ89)</f>
        <v>5655</v>
      </c>
      <c r="V91" s="119">
        <f>+'[1]2012 Finance'!AL89+'[1]2012 Finance'!AM89</f>
        <v>3160</v>
      </c>
      <c r="W91" s="119"/>
      <c r="X91" s="119">
        <f>+'[1]2012 Finance'!BL89</f>
        <v>10985</v>
      </c>
      <c r="Y91" s="123">
        <f t="shared" si="1"/>
        <v>68830</v>
      </c>
      <c r="Z91" s="120">
        <f t="shared" si="2"/>
        <v>-16134</v>
      </c>
      <c r="AA91" s="124"/>
      <c r="AB91" s="122">
        <f>+'[1]2012 Finance'!H89+'[1]2012 Finance'!I89</f>
        <v>290000</v>
      </c>
      <c r="AC91" s="119">
        <f>+'[1]2012 Finance'!J89+'[1]2012 Finance'!K89</f>
        <v>0</v>
      </c>
      <c r="AD91" s="119">
        <f>+'[1]2012 Finance'!L89+'[1]2012 Finance'!D89</f>
        <v>294657</v>
      </c>
      <c r="AE91" s="119">
        <f>+'[1]2012 Finance'!E89+'[1]2012 Finance'!F89</f>
        <v>158838</v>
      </c>
      <c r="AF91" s="125">
        <f t="shared" si="3"/>
        <v>743495</v>
      </c>
      <c r="AG91" s="119">
        <f>+'[1]2012 Finance'!O89+'[1]2012 Finance'!P89</f>
        <v>0</v>
      </c>
      <c r="AH91" s="22">
        <f t="shared" si="4"/>
        <v>743495</v>
      </c>
      <c r="AI91" s="10"/>
      <c r="AJ91" s="10"/>
      <c r="AK91" s="10"/>
      <c r="AL91" s="10"/>
      <c r="AM91" s="10"/>
      <c r="AN91" s="10"/>
      <c r="AO91" s="10"/>
    </row>
    <row r="92" spans="1:41" ht="17.25" customHeight="1">
      <c r="A92" s="127">
        <f t="shared" si="5"/>
        <v>87</v>
      </c>
      <c r="B92" s="118">
        <f>+'[1]2012 Finance'!$A90</f>
        <v>0</v>
      </c>
      <c r="C92" s="118" t="s">
        <v>354</v>
      </c>
      <c r="D92" s="119">
        <f>+'[1]2012 Finance'!AA90</f>
        <v>8047</v>
      </c>
      <c r="E92" s="119">
        <f>+'[1]2012 Finance'!AB90</f>
        <v>0</v>
      </c>
      <c r="F92" s="119">
        <f>+'[1]2012 Finance'!AC90</f>
        <v>10</v>
      </c>
      <c r="G92" s="119"/>
      <c r="H92" s="119">
        <f>+'[1]2012 Finance'!W90+'[1]2012 Finance'!X90</f>
        <v>4000</v>
      </c>
      <c r="I92" s="119">
        <f>+'[1]2012 Finance'!AE90</f>
        <v>0</v>
      </c>
      <c r="J92" s="119">
        <f>+'[1]2012 Finance'!AH90</f>
        <v>1245</v>
      </c>
      <c r="K92" s="119">
        <f>+'[1]2012 Finance'!AF90+'[1]2012 Finance'!AG90</f>
        <v>844</v>
      </c>
      <c r="L92" s="119">
        <f>+'[1]2012 Finance'!Y90+'[1]2012 Finance'!Z90</f>
        <v>0</v>
      </c>
      <c r="M92" s="119">
        <f>+'[1]2012 Finance'!AI90</f>
        <v>556</v>
      </c>
      <c r="N92" s="120">
        <f t="shared" si="0"/>
        <v>14702</v>
      </c>
      <c r="O92" s="121"/>
      <c r="P92" s="122">
        <f>+'[1]2012 Finance'!AN90+'[1]2012 Finance'!AO90+'[1]2012 Finance'!AQ90</f>
        <v>0</v>
      </c>
      <c r="Q92" s="119">
        <f>+'[1]2012 Finance'!AP90</f>
        <v>0</v>
      </c>
      <c r="R92" s="119">
        <f>+'[1]2012 Finance'!AS90+'[1]2012 Finance'!AT90+'[1]2012 Finance'!AU90</f>
        <v>1950</v>
      </c>
      <c r="S92" s="119">
        <f>+'[1]2012 Finance'!BB90</f>
        <v>4621</v>
      </c>
      <c r="T92" s="119">
        <f>+SUM('[1]2012 Finance'!AX90:BA90)</f>
        <v>0</v>
      </c>
      <c r="U92" s="119">
        <f>SUM('[1]2012 Finance'!BC90:BJ90)</f>
        <v>1500</v>
      </c>
      <c r="V92" s="119">
        <f>+'[1]2012 Finance'!AL90+'[1]2012 Finance'!AM90</f>
        <v>622</v>
      </c>
      <c r="W92" s="119"/>
      <c r="X92" s="119">
        <f>+'[1]2012 Finance'!BL90</f>
        <v>0</v>
      </c>
      <c r="Y92" s="123">
        <f t="shared" si="1"/>
        <v>8693</v>
      </c>
      <c r="Z92" s="120">
        <f t="shared" si="2"/>
        <v>6009</v>
      </c>
      <c r="AA92" s="124"/>
      <c r="AB92" s="122">
        <f>+'[1]2012 Finance'!H90+'[1]2012 Finance'!I90</f>
        <v>303000</v>
      </c>
      <c r="AC92" s="119">
        <f>+'[1]2012 Finance'!J90+'[1]2012 Finance'!K90</f>
        <v>7837</v>
      </c>
      <c r="AD92" s="119">
        <f>+'[1]2012 Finance'!L90+'[1]2012 Finance'!D90</f>
        <v>35999</v>
      </c>
      <c r="AE92" s="119">
        <f>+'[1]2012 Finance'!E90+'[1]2012 Finance'!F90</f>
        <v>31346</v>
      </c>
      <c r="AF92" s="125">
        <f t="shared" si="3"/>
        <v>378182</v>
      </c>
      <c r="AG92" s="119">
        <f>+'[1]2012 Finance'!O90+'[1]2012 Finance'!P90</f>
        <v>0</v>
      </c>
      <c r="AH92" s="22">
        <f t="shared" si="4"/>
        <v>378182</v>
      </c>
      <c r="AI92" s="10"/>
      <c r="AJ92" s="10"/>
      <c r="AK92" s="10"/>
      <c r="AL92" s="10"/>
      <c r="AM92" s="10"/>
      <c r="AN92" s="10"/>
      <c r="AO92" s="10"/>
    </row>
    <row r="93" spans="1:41" ht="17.25" customHeight="1">
      <c r="A93" s="127">
        <f t="shared" si="5"/>
        <v>88</v>
      </c>
      <c r="B93" s="118">
        <f>+'[1]2012 Finance'!$A91</f>
        <v>0</v>
      </c>
      <c r="C93" s="118" t="s">
        <v>355</v>
      </c>
      <c r="D93" s="119">
        <f>+'[1]2012 Finance'!AA91</f>
        <v>49379</v>
      </c>
      <c r="E93" s="119">
        <f>+'[1]2012 Finance'!AB91</f>
        <v>2325</v>
      </c>
      <c r="F93" s="119">
        <f>+'[1]2012 Finance'!AC91</f>
        <v>5534</v>
      </c>
      <c r="G93" s="119"/>
      <c r="H93" s="119">
        <f>+'[1]2012 Finance'!W91+'[1]2012 Finance'!X91</f>
        <v>0</v>
      </c>
      <c r="I93" s="119">
        <f>+'[1]2012 Finance'!AE91</f>
        <v>0</v>
      </c>
      <c r="J93" s="119">
        <f>+'[1]2012 Finance'!AH91</f>
        <v>6400</v>
      </c>
      <c r="K93" s="119">
        <f>+'[1]2012 Finance'!AF91+'[1]2012 Finance'!AG91</f>
        <v>134</v>
      </c>
      <c r="L93" s="119">
        <f>+'[1]2012 Finance'!Y91+'[1]2012 Finance'!Z91</f>
        <v>52619</v>
      </c>
      <c r="M93" s="119">
        <f>+'[1]2012 Finance'!AI91</f>
        <v>13333</v>
      </c>
      <c r="N93" s="120">
        <f t="shared" si="0"/>
        <v>129724</v>
      </c>
      <c r="O93" s="121"/>
      <c r="P93" s="122">
        <f>+'[1]2012 Finance'!AN91+'[1]2012 Finance'!AO91+'[1]2012 Finance'!AQ91</f>
        <v>60361</v>
      </c>
      <c r="Q93" s="119">
        <f>+'[1]2012 Finance'!AP91</f>
        <v>0</v>
      </c>
      <c r="R93" s="119">
        <f>+'[1]2012 Finance'!AS91+'[1]2012 Finance'!AT91+'[1]2012 Finance'!AU91</f>
        <v>0</v>
      </c>
      <c r="S93" s="119">
        <f>+'[1]2012 Finance'!BB91</f>
        <v>28434</v>
      </c>
      <c r="T93" s="119">
        <f>+SUM('[1]2012 Finance'!AX91:BA91)</f>
        <v>39543</v>
      </c>
      <c r="U93" s="119">
        <f>SUM('[1]2012 Finance'!BC91:BJ91)</f>
        <v>7360</v>
      </c>
      <c r="V93" s="119">
        <f>+'[1]2012 Finance'!AL91+'[1]2012 Finance'!AM91</f>
        <v>2342</v>
      </c>
      <c r="W93" s="119"/>
      <c r="X93" s="119">
        <f>+'[1]2012 Finance'!BL91</f>
        <v>14674</v>
      </c>
      <c r="Y93" s="123">
        <f t="shared" si="1"/>
        <v>152714</v>
      </c>
      <c r="Z93" s="120">
        <f t="shared" si="2"/>
        <v>-22990</v>
      </c>
      <c r="AA93" s="124"/>
      <c r="AB93" s="122">
        <f>+'[1]2012 Finance'!H91+'[1]2012 Finance'!I91</f>
        <v>1532193</v>
      </c>
      <c r="AC93" s="119">
        <f>+'[1]2012 Finance'!J91+'[1]2012 Finance'!K91</f>
        <v>0</v>
      </c>
      <c r="AD93" s="119">
        <f>+'[1]2012 Finance'!L91+'[1]2012 Finance'!D91</f>
        <v>2591</v>
      </c>
      <c r="AE93" s="119">
        <f>+'[1]2012 Finance'!E91+'[1]2012 Finance'!F91</f>
        <v>6924</v>
      </c>
      <c r="AF93" s="125">
        <f t="shared" si="3"/>
        <v>1541708</v>
      </c>
      <c r="AG93" s="119">
        <f>+'[1]2012 Finance'!O91+'[1]2012 Finance'!P91</f>
        <v>92338</v>
      </c>
      <c r="AH93" s="22">
        <f t="shared" si="4"/>
        <v>1449370</v>
      </c>
      <c r="AI93" s="10"/>
      <c r="AJ93" s="10"/>
      <c r="AK93" s="10"/>
      <c r="AL93" s="10"/>
      <c r="AM93" s="10"/>
      <c r="AN93" s="10"/>
      <c r="AO93" s="10"/>
    </row>
    <row r="94" spans="1:41" ht="17.25" customHeight="1">
      <c r="A94" s="127">
        <f t="shared" si="5"/>
        <v>89</v>
      </c>
      <c r="B94" s="118">
        <f>+'[1]2012 Finance'!$A92</f>
        <v>0</v>
      </c>
      <c r="C94" s="118"/>
      <c r="D94" s="119">
        <f>+'[1]2012 Finance'!AA92</f>
        <v>133513</v>
      </c>
      <c r="E94" s="119">
        <f>+'[1]2012 Finance'!AB92</f>
        <v>0</v>
      </c>
      <c r="F94" s="119">
        <f>+'[1]2012 Finance'!AC92</f>
        <v>0</v>
      </c>
      <c r="G94" s="119"/>
      <c r="H94" s="119">
        <f>+'[1]2012 Finance'!W92+'[1]2012 Finance'!X92</f>
        <v>0</v>
      </c>
      <c r="I94" s="119">
        <f>+'[1]2012 Finance'!AE92</f>
        <v>0</v>
      </c>
      <c r="J94" s="119">
        <f>+'[1]2012 Finance'!AH92</f>
        <v>4675</v>
      </c>
      <c r="K94" s="119">
        <f>+'[1]2012 Finance'!AF92+'[1]2012 Finance'!AG92</f>
        <v>1346</v>
      </c>
      <c r="L94" s="119">
        <f>+'[1]2012 Finance'!Y92+'[1]2012 Finance'!Z92</f>
        <v>0</v>
      </c>
      <c r="M94" s="119">
        <f>+'[1]2012 Finance'!AI92</f>
        <v>0</v>
      </c>
      <c r="N94" s="120">
        <f t="shared" si="0"/>
        <v>139534</v>
      </c>
      <c r="O94" s="121"/>
      <c r="P94" s="122">
        <f>+'[1]2012 Finance'!AN92+'[1]2012 Finance'!AO92+'[1]2012 Finance'!AQ92</f>
        <v>46763</v>
      </c>
      <c r="Q94" s="119">
        <f>+'[1]2012 Finance'!AP92</f>
        <v>0</v>
      </c>
      <c r="R94" s="119">
        <f>+'[1]2012 Finance'!AS92+'[1]2012 Finance'!AT92+'[1]2012 Finance'!AU92</f>
        <v>12042</v>
      </c>
      <c r="S94" s="119">
        <f>+'[1]2012 Finance'!BB92</f>
        <v>36914</v>
      </c>
      <c r="T94" s="119">
        <f>+SUM('[1]2012 Finance'!AX92:BA92)</f>
        <v>14115</v>
      </c>
      <c r="U94" s="119">
        <f>SUM('[1]2012 Finance'!BC92:BJ92)</f>
        <v>10832</v>
      </c>
      <c r="V94" s="119">
        <f>+'[1]2012 Finance'!AL92+'[1]2012 Finance'!AM92</f>
        <v>12328</v>
      </c>
      <c r="W94" s="119"/>
      <c r="X94" s="119">
        <f>+'[1]2012 Finance'!BL92</f>
        <v>17003</v>
      </c>
      <c r="Y94" s="123">
        <f t="shared" si="1"/>
        <v>149997</v>
      </c>
      <c r="Z94" s="120">
        <f t="shared" si="2"/>
        <v>-10463</v>
      </c>
      <c r="AA94" s="124"/>
      <c r="AB94" s="122">
        <f>+'[1]2012 Finance'!H92+'[1]2012 Finance'!I92</f>
        <v>532173</v>
      </c>
      <c r="AC94" s="119">
        <f>+'[1]2012 Finance'!J92+'[1]2012 Finance'!K92</f>
        <v>0</v>
      </c>
      <c r="AD94" s="119">
        <f>+'[1]2012 Finance'!L92+'[1]2012 Finance'!D92</f>
        <v>51123</v>
      </c>
      <c r="AE94" s="119">
        <f>+'[1]2012 Finance'!E92+'[1]2012 Finance'!F92</f>
        <v>302</v>
      </c>
      <c r="AF94" s="125">
        <f t="shared" si="3"/>
        <v>583598</v>
      </c>
      <c r="AG94" s="119">
        <f>+'[1]2012 Finance'!O92+'[1]2012 Finance'!P92</f>
        <v>458</v>
      </c>
      <c r="AH94" s="22">
        <f t="shared" si="4"/>
        <v>583140</v>
      </c>
      <c r="AI94" s="10"/>
      <c r="AJ94" s="10"/>
      <c r="AK94" s="10"/>
      <c r="AL94" s="10"/>
      <c r="AM94" s="10"/>
      <c r="AN94" s="10"/>
      <c r="AO94" s="10"/>
    </row>
    <row r="95" spans="1:41" ht="17.25" customHeight="1">
      <c r="A95" s="127">
        <f t="shared" si="5"/>
        <v>90</v>
      </c>
      <c r="B95" s="118">
        <f>+'[1]2012 Finance'!$A93</f>
        <v>0</v>
      </c>
      <c r="C95" s="118" t="s">
        <v>354</v>
      </c>
      <c r="D95" s="119">
        <f>+'[1]2012 Finance'!AA93</f>
        <v>76982</v>
      </c>
      <c r="E95" s="119">
        <f>+'[1]2012 Finance'!AB93</f>
        <v>0</v>
      </c>
      <c r="F95" s="119">
        <f>+'[1]2012 Finance'!AC93</f>
        <v>10043</v>
      </c>
      <c r="G95" s="119"/>
      <c r="H95" s="119">
        <f>+'[1]2012 Finance'!W93+'[1]2012 Finance'!X93</f>
        <v>9800</v>
      </c>
      <c r="I95" s="119">
        <f>+'[1]2012 Finance'!AE93</f>
        <v>0</v>
      </c>
      <c r="J95" s="119">
        <f>+'[1]2012 Finance'!AH93</f>
        <v>32508</v>
      </c>
      <c r="K95" s="119">
        <f>+'[1]2012 Finance'!AF93+'[1]2012 Finance'!AG93</f>
        <v>25820</v>
      </c>
      <c r="L95" s="119">
        <f>+'[1]2012 Finance'!Y93+'[1]2012 Finance'!Z93</f>
        <v>0</v>
      </c>
      <c r="M95" s="119">
        <f>+'[1]2012 Finance'!AI93</f>
        <v>11445</v>
      </c>
      <c r="N95" s="120">
        <f t="shared" si="0"/>
        <v>166598</v>
      </c>
      <c r="O95" s="121"/>
      <c r="P95" s="122">
        <f>+'[1]2012 Finance'!AN93+'[1]2012 Finance'!AO93+'[1]2012 Finance'!AQ93</f>
        <v>74707</v>
      </c>
      <c r="Q95" s="119">
        <f>+'[1]2012 Finance'!AP93</f>
        <v>0</v>
      </c>
      <c r="R95" s="119">
        <f>+'[1]2012 Finance'!AS93+'[1]2012 Finance'!AT93+'[1]2012 Finance'!AU93</f>
        <v>24046</v>
      </c>
      <c r="S95" s="119">
        <f>+'[1]2012 Finance'!BB93</f>
        <v>41765</v>
      </c>
      <c r="T95" s="119">
        <f>+SUM('[1]2012 Finance'!AX93:BA93)</f>
        <v>1808</v>
      </c>
      <c r="U95" s="119">
        <f>SUM('[1]2012 Finance'!BC93:BJ93)</f>
        <v>12315</v>
      </c>
      <c r="V95" s="119">
        <f>+'[1]2012 Finance'!AL93+'[1]2012 Finance'!AM93</f>
        <v>0</v>
      </c>
      <c r="W95" s="119"/>
      <c r="X95" s="119">
        <f>+'[1]2012 Finance'!BL93</f>
        <v>38417</v>
      </c>
      <c r="Y95" s="123">
        <f t="shared" si="1"/>
        <v>193058</v>
      </c>
      <c r="Z95" s="120">
        <f t="shared" si="2"/>
        <v>-26460</v>
      </c>
      <c r="AA95" s="124"/>
      <c r="AB95" s="122">
        <f>+'[1]2012 Finance'!H93+'[1]2012 Finance'!I93</f>
        <v>2545000</v>
      </c>
      <c r="AC95" s="119">
        <f>+'[1]2012 Finance'!J93+'[1]2012 Finance'!K93</f>
        <v>4120</v>
      </c>
      <c r="AD95" s="119">
        <f>+'[1]2012 Finance'!L93+'[1]2012 Finance'!D93</f>
        <v>743852</v>
      </c>
      <c r="AE95" s="119">
        <f>+'[1]2012 Finance'!E93+'[1]2012 Finance'!F93</f>
        <v>31791</v>
      </c>
      <c r="AF95" s="125">
        <f t="shared" si="3"/>
        <v>3324763</v>
      </c>
      <c r="AG95" s="119">
        <f>+'[1]2012 Finance'!O93+'[1]2012 Finance'!P93</f>
        <v>3557</v>
      </c>
      <c r="AH95" s="22">
        <f t="shared" si="4"/>
        <v>3321206</v>
      </c>
      <c r="AI95" s="10"/>
      <c r="AJ95" s="10"/>
      <c r="AK95" s="10"/>
      <c r="AL95" s="10"/>
      <c r="AM95" s="10"/>
      <c r="AN95" s="10"/>
      <c r="AO95" s="10"/>
    </row>
    <row r="96" spans="1:41" ht="17.25" customHeight="1">
      <c r="A96" s="127">
        <f t="shared" si="5"/>
        <v>91</v>
      </c>
      <c r="B96" s="118">
        <f>+'[1]2012 Finance'!$A94</f>
        <v>0</v>
      </c>
      <c r="C96" s="118" t="s">
        <v>355</v>
      </c>
      <c r="D96" s="119">
        <f>+'[1]2012 Finance'!AA94</f>
        <v>70756</v>
      </c>
      <c r="E96" s="119">
        <f>+'[1]2012 Finance'!AB94</f>
        <v>0</v>
      </c>
      <c r="F96" s="119">
        <f>+'[1]2012 Finance'!AC94</f>
        <v>0</v>
      </c>
      <c r="G96" s="119"/>
      <c r="H96" s="119">
        <f>+'[1]2012 Finance'!W94+'[1]2012 Finance'!X94</f>
        <v>0</v>
      </c>
      <c r="I96" s="119">
        <f>+'[1]2012 Finance'!AE94</f>
        <v>0</v>
      </c>
      <c r="J96" s="119">
        <f>+'[1]2012 Finance'!AH94</f>
        <v>1237</v>
      </c>
      <c r="K96" s="119">
        <f>+'[1]2012 Finance'!AF94+'[1]2012 Finance'!AG94</f>
        <v>0</v>
      </c>
      <c r="L96" s="119">
        <f>+'[1]2012 Finance'!Y94+'[1]2012 Finance'!Z94</f>
        <v>0</v>
      </c>
      <c r="M96" s="119">
        <f>+'[1]2012 Finance'!AI94</f>
        <v>4150</v>
      </c>
      <c r="N96" s="120">
        <f t="shared" si="0"/>
        <v>76143</v>
      </c>
      <c r="O96" s="121"/>
      <c r="P96" s="122">
        <f>+'[1]2012 Finance'!AN94+'[1]2012 Finance'!AO94+'[1]2012 Finance'!AQ94</f>
        <v>43697</v>
      </c>
      <c r="Q96" s="119">
        <f>+'[1]2012 Finance'!AP94</f>
        <v>0</v>
      </c>
      <c r="R96" s="119">
        <f>+'[1]2012 Finance'!AS94+'[1]2012 Finance'!AT94+'[1]2012 Finance'!AU94</f>
        <v>12645</v>
      </c>
      <c r="S96" s="119">
        <f>+'[1]2012 Finance'!BB94</f>
        <v>1145</v>
      </c>
      <c r="T96" s="119">
        <f>+SUM('[1]2012 Finance'!AX94:BA94)</f>
        <v>0</v>
      </c>
      <c r="U96" s="119">
        <f>SUM('[1]2012 Finance'!BC94:BJ94)</f>
        <v>2728</v>
      </c>
      <c r="V96" s="119">
        <f>+'[1]2012 Finance'!AL94+'[1]2012 Finance'!AM94</f>
        <v>0</v>
      </c>
      <c r="W96" s="119"/>
      <c r="X96" s="119">
        <f>+'[1]2012 Finance'!BL94</f>
        <v>16562</v>
      </c>
      <c r="Y96" s="123">
        <f t="shared" si="1"/>
        <v>76777</v>
      </c>
      <c r="Z96" s="120">
        <f t="shared" si="2"/>
        <v>-634</v>
      </c>
      <c r="AA96" s="124"/>
      <c r="AB96" s="122">
        <f>+'[1]2012 Finance'!H94+'[1]2012 Finance'!I94</f>
        <v>0</v>
      </c>
      <c r="AC96" s="119">
        <f>+'[1]2012 Finance'!J94+'[1]2012 Finance'!K94</f>
        <v>19682</v>
      </c>
      <c r="AD96" s="119">
        <f>+'[1]2012 Finance'!L94+'[1]2012 Finance'!D94</f>
        <v>20165</v>
      </c>
      <c r="AE96" s="119">
        <f>+'[1]2012 Finance'!E94+'[1]2012 Finance'!F94</f>
        <v>0</v>
      </c>
      <c r="AF96" s="125">
        <f t="shared" si="3"/>
        <v>39847</v>
      </c>
      <c r="AG96" s="119">
        <f>+'[1]2012 Finance'!O94+'[1]2012 Finance'!P94</f>
        <v>-378</v>
      </c>
      <c r="AH96" s="22">
        <f t="shared" si="4"/>
        <v>40225</v>
      </c>
      <c r="AI96" s="10"/>
      <c r="AJ96" s="10"/>
      <c r="AK96" s="10"/>
      <c r="AL96" s="10"/>
      <c r="AM96" s="10"/>
      <c r="AN96" s="10"/>
      <c r="AO96" s="10"/>
    </row>
    <row r="97" spans="1:41" ht="17.25" customHeight="1">
      <c r="A97" s="127">
        <f t="shared" si="5"/>
        <v>92</v>
      </c>
      <c r="B97" s="118">
        <f>+'[1]2012 Finance'!$A95</f>
        <v>0</v>
      </c>
      <c r="C97" s="118" t="s">
        <v>354</v>
      </c>
      <c r="D97" s="119">
        <f>+'[1]2012 Finance'!AA95</f>
        <v>0</v>
      </c>
      <c r="E97" s="119">
        <f>+'[1]2012 Finance'!AB95</f>
        <v>0</v>
      </c>
      <c r="F97" s="119">
        <f>+'[1]2012 Finance'!AC95</f>
        <v>0</v>
      </c>
      <c r="G97" s="119"/>
      <c r="H97" s="119">
        <f>+'[1]2012 Finance'!W95+'[1]2012 Finance'!X95</f>
        <v>0</v>
      </c>
      <c r="I97" s="119">
        <f>+'[1]2012 Finance'!AE95</f>
        <v>0</v>
      </c>
      <c r="J97" s="119">
        <f>+'[1]2012 Finance'!AH95</f>
        <v>0</v>
      </c>
      <c r="K97" s="119">
        <f>+'[1]2012 Finance'!AF95+'[1]2012 Finance'!AG95</f>
        <v>0</v>
      </c>
      <c r="L97" s="119">
        <f>+'[1]2012 Finance'!Y95+'[1]2012 Finance'!Z95</f>
        <v>0</v>
      </c>
      <c r="M97" s="119">
        <f>+'[1]2012 Finance'!AI95</f>
        <v>0</v>
      </c>
      <c r="N97" s="120">
        <f t="shared" si="0"/>
        <v>0</v>
      </c>
      <c r="O97" s="121"/>
      <c r="P97" s="122">
        <f>+'[1]2012 Finance'!AN95+'[1]2012 Finance'!AO95+'[1]2012 Finance'!AQ95</f>
        <v>0</v>
      </c>
      <c r="Q97" s="119">
        <f>+'[1]2012 Finance'!AP95</f>
        <v>0</v>
      </c>
      <c r="R97" s="119">
        <f>+'[1]2012 Finance'!AS95+'[1]2012 Finance'!AT95+'[1]2012 Finance'!AU95</f>
        <v>0</v>
      </c>
      <c r="S97" s="119">
        <f>+'[1]2012 Finance'!BB95</f>
        <v>0</v>
      </c>
      <c r="T97" s="119">
        <f>+SUM('[1]2012 Finance'!AX95:BA95)</f>
        <v>0</v>
      </c>
      <c r="U97" s="119">
        <f>SUM('[1]2012 Finance'!BC95:BJ95)</f>
        <v>0</v>
      </c>
      <c r="V97" s="119">
        <f>+'[1]2012 Finance'!AL95+'[1]2012 Finance'!AM95</f>
        <v>0</v>
      </c>
      <c r="W97" s="119"/>
      <c r="X97" s="119">
        <f>+'[1]2012 Finance'!BL95</f>
        <v>0</v>
      </c>
      <c r="Y97" s="123">
        <f t="shared" si="1"/>
        <v>0</v>
      </c>
      <c r="Z97" s="120">
        <f t="shared" si="2"/>
        <v>0</v>
      </c>
      <c r="AA97" s="124"/>
      <c r="AB97" s="122">
        <f>+'[1]2012 Finance'!H95+'[1]2012 Finance'!I95</f>
        <v>0</v>
      </c>
      <c r="AC97" s="119">
        <f>+'[1]2012 Finance'!J95+'[1]2012 Finance'!K95</f>
        <v>21917</v>
      </c>
      <c r="AD97" s="119">
        <f>+'[1]2012 Finance'!L95+'[1]2012 Finance'!D95</f>
        <v>70279</v>
      </c>
      <c r="AE97" s="119">
        <f>+'[1]2012 Finance'!E95+'[1]2012 Finance'!F95</f>
        <v>17537</v>
      </c>
      <c r="AF97" s="125">
        <f t="shared" si="3"/>
        <v>109733</v>
      </c>
      <c r="AG97" s="119">
        <f>+'[1]2012 Finance'!O95+'[1]2012 Finance'!P95</f>
        <v>5837</v>
      </c>
      <c r="AH97" s="22">
        <f t="shared" si="4"/>
        <v>103896</v>
      </c>
      <c r="AI97" s="10"/>
      <c r="AJ97" s="10"/>
      <c r="AK97" s="10"/>
      <c r="AL97" s="10"/>
      <c r="AM97" s="10"/>
      <c r="AN97" s="10"/>
      <c r="AO97" s="10"/>
    </row>
    <row r="98" spans="1:41" ht="17.25" customHeight="1">
      <c r="A98" s="127">
        <f t="shared" si="5"/>
        <v>93</v>
      </c>
      <c r="B98" s="118">
        <f>+'[1]2012 Finance'!$A96</f>
        <v>0</v>
      </c>
      <c r="C98" s="118"/>
      <c r="D98" s="119">
        <f>+'[1]2012 Finance'!AA96</f>
        <v>38194</v>
      </c>
      <c r="E98" s="119">
        <f>+'[1]2012 Finance'!AB96</f>
        <v>100</v>
      </c>
      <c r="F98" s="119">
        <f>+'[1]2012 Finance'!AC96</f>
        <v>0</v>
      </c>
      <c r="G98" s="119"/>
      <c r="H98" s="119">
        <f>+'[1]2012 Finance'!W96+'[1]2012 Finance'!X96</f>
        <v>0</v>
      </c>
      <c r="I98" s="119">
        <f>+'[1]2012 Finance'!AE96</f>
        <v>0</v>
      </c>
      <c r="J98" s="119">
        <f>+'[1]2012 Finance'!AH96</f>
        <v>572</v>
      </c>
      <c r="K98" s="119">
        <f>+'[1]2012 Finance'!AF96+'[1]2012 Finance'!AG96</f>
        <v>0</v>
      </c>
      <c r="L98" s="119">
        <f>+'[1]2012 Finance'!Y96+'[1]2012 Finance'!Z96</f>
        <v>2203</v>
      </c>
      <c r="M98" s="119">
        <f>+'[1]2012 Finance'!AI96</f>
        <v>0</v>
      </c>
      <c r="N98" s="120">
        <f t="shared" si="0"/>
        <v>41069</v>
      </c>
      <c r="O98" s="121"/>
      <c r="P98" s="122">
        <f>+'[1]2012 Finance'!AN96+'[1]2012 Finance'!AO96+'[1]2012 Finance'!AQ96</f>
        <v>0</v>
      </c>
      <c r="Q98" s="119">
        <f>+'[1]2012 Finance'!AP96</f>
        <v>0</v>
      </c>
      <c r="R98" s="119">
        <f>+'[1]2012 Finance'!AS96+'[1]2012 Finance'!AT96+'[1]2012 Finance'!AU96</f>
        <v>1320</v>
      </c>
      <c r="S98" s="119">
        <f>+'[1]2012 Finance'!BB96</f>
        <v>15877</v>
      </c>
      <c r="T98" s="119">
        <f>+SUM('[1]2012 Finance'!AX96:BA96)</f>
        <v>5006</v>
      </c>
      <c r="U98" s="119">
        <f>SUM('[1]2012 Finance'!BC96:BJ96)</f>
        <v>5769</v>
      </c>
      <c r="V98" s="119">
        <f>+'[1]2012 Finance'!AL96+'[1]2012 Finance'!AM96</f>
        <v>0</v>
      </c>
      <c r="W98" s="119"/>
      <c r="X98" s="119">
        <f>+'[1]2012 Finance'!BL96</f>
        <v>6738</v>
      </c>
      <c r="Y98" s="123">
        <f t="shared" si="1"/>
        <v>34710</v>
      </c>
      <c r="Z98" s="120">
        <f t="shared" si="2"/>
        <v>6359</v>
      </c>
      <c r="AA98" s="124"/>
      <c r="AB98" s="122">
        <f>+'[1]2012 Finance'!H96+'[1]2012 Finance'!I96</f>
        <v>446003</v>
      </c>
      <c r="AC98" s="119">
        <f>+'[1]2012 Finance'!J96+'[1]2012 Finance'!K96</f>
        <v>9774</v>
      </c>
      <c r="AD98" s="119">
        <f>+'[1]2012 Finance'!L96+'[1]2012 Finance'!D96</f>
        <v>199402</v>
      </c>
      <c r="AE98" s="119">
        <f>+'[1]2012 Finance'!E96+'[1]2012 Finance'!F96</f>
        <v>3523</v>
      </c>
      <c r="AF98" s="125">
        <f t="shared" si="3"/>
        <v>658702</v>
      </c>
      <c r="AG98" s="119">
        <f>+'[1]2012 Finance'!O96+'[1]2012 Finance'!P96</f>
        <v>6700</v>
      </c>
      <c r="AH98" s="22">
        <f t="shared" si="4"/>
        <v>652002</v>
      </c>
      <c r="AI98" s="10"/>
      <c r="AJ98" s="10"/>
      <c r="AK98" s="10"/>
      <c r="AL98" s="10"/>
      <c r="AM98" s="10"/>
      <c r="AN98" s="10"/>
      <c r="AO98" s="10"/>
    </row>
    <row r="99" spans="1:41" ht="17.25" customHeight="1">
      <c r="A99" s="127">
        <f t="shared" si="5"/>
        <v>94</v>
      </c>
      <c r="B99" s="118">
        <f>+'[1]2012 Finance'!$A97</f>
        <v>0</v>
      </c>
      <c r="C99" s="118" t="s">
        <v>356</v>
      </c>
      <c r="D99" s="119">
        <f>+'[1]2012 Finance'!AA97</f>
        <v>59957</v>
      </c>
      <c r="E99" s="119">
        <f>+'[1]2012 Finance'!AB97</f>
        <v>0</v>
      </c>
      <c r="F99" s="119">
        <f>+'[1]2012 Finance'!AC97</f>
        <v>10241</v>
      </c>
      <c r="G99" s="119"/>
      <c r="H99" s="119">
        <f>+'[1]2012 Finance'!W97+'[1]2012 Finance'!X97</f>
        <v>0</v>
      </c>
      <c r="I99" s="119">
        <f>+'[1]2012 Finance'!AE97</f>
        <v>0</v>
      </c>
      <c r="J99" s="119">
        <f>+'[1]2012 Finance'!AH97</f>
        <v>0</v>
      </c>
      <c r="K99" s="119">
        <f>+'[1]2012 Finance'!AF97+'[1]2012 Finance'!AG97</f>
        <v>22279</v>
      </c>
      <c r="L99" s="119">
        <f>+'[1]2012 Finance'!Y97+'[1]2012 Finance'!Z97</f>
        <v>0</v>
      </c>
      <c r="M99" s="119">
        <f>+'[1]2012 Finance'!AI97</f>
        <v>4859</v>
      </c>
      <c r="N99" s="120">
        <f t="shared" si="0"/>
        <v>97336</v>
      </c>
      <c r="O99" s="121"/>
      <c r="P99" s="122">
        <f>+'[1]2012 Finance'!AN97+'[1]2012 Finance'!AO97+'[1]2012 Finance'!AQ97</f>
        <v>38582</v>
      </c>
      <c r="Q99" s="119">
        <f>+'[1]2012 Finance'!AP97</f>
        <v>0</v>
      </c>
      <c r="R99" s="119">
        <f>+'[1]2012 Finance'!AS97+'[1]2012 Finance'!AT97+'[1]2012 Finance'!AU97</f>
        <v>303</v>
      </c>
      <c r="S99" s="119">
        <f>+'[1]2012 Finance'!BB97</f>
        <v>15351</v>
      </c>
      <c r="T99" s="119">
        <f>+SUM('[1]2012 Finance'!AX97:BA97)</f>
        <v>6748</v>
      </c>
      <c r="U99" s="119">
        <f>SUM('[1]2012 Finance'!BC97:BJ97)</f>
        <v>5907</v>
      </c>
      <c r="V99" s="119">
        <f>+'[1]2012 Finance'!AL97+'[1]2012 Finance'!AM97</f>
        <v>0</v>
      </c>
      <c r="W99" s="119"/>
      <c r="X99" s="119">
        <f>+'[1]2012 Finance'!BL97</f>
        <v>3047</v>
      </c>
      <c r="Y99" s="123">
        <f t="shared" si="1"/>
        <v>69938</v>
      </c>
      <c r="Z99" s="120">
        <f t="shared" si="2"/>
        <v>27398</v>
      </c>
      <c r="AA99" s="124"/>
      <c r="AB99" s="122">
        <f>+'[1]2012 Finance'!H97+'[1]2012 Finance'!I97</f>
        <v>1349000</v>
      </c>
      <c r="AC99" s="119">
        <f>+'[1]2012 Finance'!J97+'[1]2012 Finance'!K97</f>
        <v>84341</v>
      </c>
      <c r="AD99" s="119">
        <f>+'[1]2012 Finance'!L97+'[1]2012 Finance'!D97</f>
        <v>28225</v>
      </c>
      <c r="AE99" s="119">
        <f>+'[1]2012 Finance'!E97+'[1]2012 Finance'!F97</f>
        <v>817</v>
      </c>
      <c r="AF99" s="125">
        <f t="shared" si="3"/>
        <v>1462383</v>
      </c>
      <c r="AG99" s="119">
        <f>+'[1]2012 Finance'!O97+'[1]2012 Finance'!P97</f>
        <v>0</v>
      </c>
      <c r="AH99" s="22">
        <f t="shared" si="4"/>
        <v>1462383</v>
      </c>
      <c r="AI99" s="10"/>
      <c r="AJ99" s="10"/>
      <c r="AK99" s="10"/>
      <c r="AL99" s="10"/>
      <c r="AM99" s="10"/>
      <c r="AN99" s="10"/>
      <c r="AO99" s="10"/>
    </row>
    <row r="100" spans="1:41" ht="17.25" customHeight="1">
      <c r="A100" s="127">
        <f t="shared" si="5"/>
        <v>95</v>
      </c>
      <c r="B100" s="118">
        <f>+'[1]2012 Finance'!$A98</f>
        <v>0</v>
      </c>
      <c r="C100" s="118" t="s">
        <v>356</v>
      </c>
      <c r="D100" s="119">
        <f>+'[1]2012 Finance'!AA98</f>
        <v>32673</v>
      </c>
      <c r="E100" s="119">
        <f>+'[1]2012 Finance'!AB98</f>
        <v>212</v>
      </c>
      <c r="F100" s="119">
        <f>+'[1]2012 Finance'!AC98</f>
        <v>0</v>
      </c>
      <c r="G100" s="119"/>
      <c r="H100" s="119">
        <f>+'[1]2012 Finance'!W98+'[1]2012 Finance'!X98</f>
        <v>0</v>
      </c>
      <c r="I100" s="119">
        <f>+'[1]2012 Finance'!AE98</f>
        <v>0</v>
      </c>
      <c r="J100" s="119">
        <f>+'[1]2012 Finance'!AH98</f>
        <v>0</v>
      </c>
      <c r="K100" s="119">
        <f>+'[1]2012 Finance'!AF98+'[1]2012 Finance'!AG98</f>
        <v>10676</v>
      </c>
      <c r="L100" s="119">
        <f>+'[1]2012 Finance'!Y98+'[1]2012 Finance'!Z98</f>
        <v>0</v>
      </c>
      <c r="M100" s="119">
        <f>+'[1]2012 Finance'!AI98</f>
        <v>220</v>
      </c>
      <c r="N100" s="120">
        <f t="shared" si="0"/>
        <v>43781</v>
      </c>
      <c r="O100" s="121"/>
      <c r="P100" s="122">
        <f>+'[1]2012 Finance'!AN98+'[1]2012 Finance'!AO98+'[1]2012 Finance'!AQ98</f>
        <v>22476</v>
      </c>
      <c r="Q100" s="119">
        <f>+'[1]2012 Finance'!AP98</f>
        <v>0</v>
      </c>
      <c r="R100" s="119">
        <f>+'[1]2012 Finance'!AS98+'[1]2012 Finance'!AT98+'[1]2012 Finance'!AU98</f>
        <v>0</v>
      </c>
      <c r="S100" s="119">
        <f>+'[1]2012 Finance'!BB98</f>
        <v>14912</v>
      </c>
      <c r="T100" s="119">
        <f>+SUM('[1]2012 Finance'!AX98:BA98)</f>
        <v>4515</v>
      </c>
      <c r="U100" s="119">
        <f>SUM('[1]2012 Finance'!BC98:BJ98)</f>
        <v>8690</v>
      </c>
      <c r="V100" s="119">
        <f>+'[1]2012 Finance'!AL98+'[1]2012 Finance'!AM98</f>
        <v>0</v>
      </c>
      <c r="W100" s="119"/>
      <c r="X100" s="119">
        <f>+'[1]2012 Finance'!BL98</f>
        <v>5028</v>
      </c>
      <c r="Y100" s="123">
        <f t="shared" si="1"/>
        <v>55621</v>
      </c>
      <c r="Z100" s="120">
        <f t="shared" si="2"/>
        <v>-11840</v>
      </c>
      <c r="AA100" s="124"/>
      <c r="AB100" s="122">
        <f>+'[1]2012 Finance'!H98+'[1]2012 Finance'!I98</f>
        <v>510606</v>
      </c>
      <c r="AC100" s="119">
        <f>+'[1]2012 Finance'!J98+'[1]2012 Finance'!K98</f>
        <v>16040</v>
      </c>
      <c r="AD100" s="119">
        <f>+'[1]2012 Finance'!L98+'[1]2012 Finance'!D98</f>
        <v>8865</v>
      </c>
      <c r="AE100" s="119">
        <f>+'[1]2012 Finance'!E98+'[1]2012 Finance'!F98</f>
        <v>10469</v>
      </c>
      <c r="AF100" s="125">
        <f t="shared" si="3"/>
        <v>545980</v>
      </c>
      <c r="AG100" s="119">
        <f>+'[1]2012 Finance'!O98+'[1]2012 Finance'!P98</f>
        <v>2613</v>
      </c>
      <c r="AH100" s="22">
        <f t="shared" si="4"/>
        <v>543367</v>
      </c>
      <c r="AI100" s="10"/>
      <c r="AJ100" s="10"/>
      <c r="AK100" s="10"/>
      <c r="AL100" s="10"/>
      <c r="AM100" s="10"/>
      <c r="AN100" s="10"/>
      <c r="AO100" s="10"/>
    </row>
    <row r="101" spans="1:41" ht="17.25" customHeight="1">
      <c r="A101" s="127">
        <f t="shared" si="5"/>
        <v>96</v>
      </c>
      <c r="B101" s="118">
        <f>+'[1]2012 Finance'!$A99</f>
        <v>0</v>
      </c>
      <c r="C101" s="118" t="s">
        <v>355</v>
      </c>
      <c r="D101" s="119">
        <f>+'[1]2012 Finance'!AA99</f>
        <v>14481</v>
      </c>
      <c r="E101" s="119">
        <f>+'[1]2012 Finance'!AB99</f>
        <v>0</v>
      </c>
      <c r="F101" s="119">
        <f>+'[1]2012 Finance'!AC99</f>
        <v>0</v>
      </c>
      <c r="G101" s="119"/>
      <c r="H101" s="119">
        <f>+'[1]2012 Finance'!W99+'[1]2012 Finance'!X99</f>
        <v>18634</v>
      </c>
      <c r="I101" s="119">
        <f>+'[1]2012 Finance'!AE99</f>
        <v>0</v>
      </c>
      <c r="J101" s="119">
        <f>+'[1]2012 Finance'!AH99</f>
        <v>3857</v>
      </c>
      <c r="K101" s="119">
        <f>+'[1]2012 Finance'!AF99+'[1]2012 Finance'!AG99</f>
        <v>5659</v>
      </c>
      <c r="L101" s="119">
        <f>+'[1]2012 Finance'!Y99+'[1]2012 Finance'!Z99</f>
        <v>0</v>
      </c>
      <c r="M101" s="119">
        <f>+'[1]2012 Finance'!AI99</f>
        <v>6528</v>
      </c>
      <c r="N101" s="120">
        <f t="shared" si="0"/>
        <v>49159</v>
      </c>
      <c r="O101" s="121"/>
      <c r="P101" s="122">
        <f>+'[1]2012 Finance'!AN99+'[1]2012 Finance'!AO99+'[1]2012 Finance'!AQ99</f>
        <v>47826</v>
      </c>
      <c r="Q101" s="119">
        <f>+'[1]2012 Finance'!AP99</f>
        <v>0</v>
      </c>
      <c r="R101" s="119">
        <f>+'[1]2012 Finance'!AS99+'[1]2012 Finance'!AT99+'[1]2012 Finance'!AU99</f>
        <v>0</v>
      </c>
      <c r="S101" s="119">
        <f>+'[1]2012 Finance'!BB99</f>
        <v>10308</v>
      </c>
      <c r="T101" s="119">
        <f>+SUM('[1]2012 Finance'!AX99:BA99)</f>
        <v>0</v>
      </c>
      <c r="U101" s="119">
        <f>SUM('[1]2012 Finance'!BC99:BJ99)</f>
        <v>1755</v>
      </c>
      <c r="V101" s="119">
        <f>+'[1]2012 Finance'!AL99+'[1]2012 Finance'!AM99</f>
        <v>0</v>
      </c>
      <c r="W101" s="119"/>
      <c r="X101" s="119">
        <f>+'[1]2012 Finance'!BL99</f>
        <v>3925</v>
      </c>
      <c r="Y101" s="123">
        <f t="shared" si="1"/>
        <v>63814</v>
      </c>
      <c r="Z101" s="120">
        <f t="shared" si="2"/>
        <v>-14655</v>
      </c>
      <c r="AA101" s="124"/>
      <c r="AB101" s="122">
        <f>+'[1]2012 Finance'!H99+'[1]2012 Finance'!I99</f>
        <v>760000</v>
      </c>
      <c r="AC101" s="119">
        <f>+'[1]2012 Finance'!J99+'[1]2012 Finance'!K99</f>
        <v>908</v>
      </c>
      <c r="AD101" s="119">
        <f>+'[1]2012 Finance'!L99+'[1]2012 Finance'!D99</f>
        <v>76306</v>
      </c>
      <c r="AE101" s="119">
        <f>+'[1]2012 Finance'!E99+'[1]2012 Finance'!F99</f>
        <v>1759</v>
      </c>
      <c r="AF101" s="125">
        <f t="shared" si="3"/>
        <v>838973</v>
      </c>
      <c r="AG101" s="119">
        <f>+'[1]2012 Finance'!O99+'[1]2012 Finance'!P99</f>
        <v>2444</v>
      </c>
      <c r="AH101" s="22">
        <f t="shared" si="4"/>
        <v>836529</v>
      </c>
      <c r="AI101" s="10"/>
      <c r="AJ101" s="10"/>
      <c r="AK101" s="10"/>
      <c r="AL101" s="10"/>
      <c r="AM101" s="10"/>
      <c r="AN101" s="10"/>
      <c r="AO101" s="10"/>
    </row>
    <row r="102" spans="1:41" ht="17.25" customHeight="1">
      <c r="A102" s="127">
        <f t="shared" si="5"/>
        <v>97</v>
      </c>
      <c r="B102" s="118">
        <f>+'[1]2012 Finance'!$A100</f>
        <v>0</v>
      </c>
      <c r="C102" s="118" t="s">
        <v>354</v>
      </c>
      <c r="D102" s="119">
        <f>+'[1]2012 Finance'!AA100</f>
        <v>10856</v>
      </c>
      <c r="E102" s="119">
        <f>+'[1]2012 Finance'!AB100</f>
        <v>0</v>
      </c>
      <c r="F102" s="119">
        <f>+'[1]2012 Finance'!AC100</f>
        <v>0</v>
      </c>
      <c r="G102" s="119"/>
      <c r="H102" s="119">
        <f>+'[1]2012 Finance'!W100+'[1]2012 Finance'!X100</f>
        <v>0</v>
      </c>
      <c r="I102" s="119">
        <f>+'[1]2012 Finance'!AE100</f>
        <v>0</v>
      </c>
      <c r="J102" s="119">
        <f>+'[1]2012 Finance'!AH100</f>
        <v>26344</v>
      </c>
      <c r="K102" s="119">
        <f>+'[1]2012 Finance'!AF100+'[1]2012 Finance'!AG100</f>
        <v>36117</v>
      </c>
      <c r="L102" s="119">
        <f>+'[1]2012 Finance'!Y100+'[1]2012 Finance'!Z100</f>
        <v>0</v>
      </c>
      <c r="M102" s="119">
        <f>+'[1]2012 Finance'!AI100</f>
        <v>2327</v>
      </c>
      <c r="N102" s="120">
        <f t="shared" si="0"/>
        <v>75644</v>
      </c>
      <c r="O102" s="121"/>
      <c r="P102" s="122">
        <f>+'[1]2012 Finance'!AN100+'[1]2012 Finance'!AO100+'[1]2012 Finance'!AQ100</f>
        <v>33925</v>
      </c>
      <c r="Q102" s="119">
        <f>+'[1]2012 Finance'!AP100</f>
        <v>0</v>
      </c>
      <c r="R102" s="119">
        <f>+'[1]2012 Finance'!AS100+'[1]2012 Finance'!AT100+'[1]2012 Finance'!AU100</f>
        <v>0</v>
      </c>
      <c r="S102" s="119">
        <f>+'[1]2012 Finance'!BB100</f>
        <v>21976</v>
      </c>
      <c r="T102" s="119">
        <f>+SUM('[1]2012 Finance'!AX100:BA100)</f>
        <v>0</v>
      </c>
      <c r="U102" s="119">
        <f>SUM('[1]2012 Finance'!BC100:BJ100)</f>
        <v>2927</v>
      </c>
      <c r="V102" s="119">
        <f>+'[1]2012 Finance'!AL100+'[1]2012 Finance'!AM100</f>
        <v>0</v>
      </c>
      <c r="W102" s="119"/>
      <c r="X102" s="119">
        <f>+'[1]2012 Finance'!BL100</f>
        <v>1577</v>
      </c>
      <c r="Y102" s="123">
        <f t="shared" si="1"/>
        <v>60405</v>
      </c>
      <c r="Z102" s="120">
        <f t="shared" si="2"/>
        <v>15239</v>
      </c>
      <c r="AA102" s="124"/>
      <c r="AB102" s="122">
        <f>+'[1]2012 Finance'!H100+'[1]2012 Finance'!I100</f>
        <v>950000</v>
      </c>
      <c r="AC102" s="119">
        <f>+'[1]2012 Finance'!J100+'[1]2012 Finance'!K100</f>
        <v>0</v>
      </c>
      <c r="AD102" s="119">
        <f>+'[1]2012 Finance'!L100+'[1]2012 Finance'!D100</f>
        <v>1286555</v>
      </c>
      <c r="AE102" s="119">
        <f>+'[1]2012 Finance'!E100+'[1]2012 Finance'!F100</f>
        <v>0</v>
      </c>
      <c r="AF102" s="125">
        <f t="shared" si="3"/>
        <v>2236555</v>
      </c>
      <c r="AG102" s="119">
        <f>+'[1]2012 Finance'!O100+'[1]2012 Finance'!P100</f>
        <v>0</v>
      </c>
      <c r="AH102" s="22">
        <f t="shared" si="4"/>
        <v>2236555</v>
      </c>
      <c r="AI102" s="10"/>
      <c r="AJ102" s="10"/>
      <c r="AK102" s="10"/>
      <c r="AL102" s="10"/>
      <c r="AM102" s="10"/>
      <c r="AN102" s="10"/>
      <c r="AO102" s="10"/>
    </row>
    <row r="103" spans="1:41" ht="17.25" customHeight="1">
      <c r="A103" s="127">
        <f t="shared" si="5"/>
        <v>98</v>
      </c>
      <c r="B103" s="118">
        <f>+'[1]2012 Finance'!$A101</f>
        <v>0</v>
      </c>
      <c r="C103" s="118" t="s">
        <v>355</v>
      </c>
      <c r="D103" s="119">
        <f>+'[1]2012 Finance'!AA101</f>
        <v>109861</v>
      </c>
      <c r="E103" s="119">
        <f>+'[1]2012 Finance'!AB101</f>
        <v>3776</v>
      </c>
      <c r="F103" s="119">
        <f>+'[1]2012 Finance'!AC101</f>
        <v>8646</v>
      </c>
      <c r="G103" s="119"/>
      <c r="H103" s="119">
        <f>+'[1]2012 Finance'!W101+'[1]2012 Finance'!X101</f>
        <v>0</v>
      </c>
      <c r="I103" s="119">
        <f>+'[1]2012 Finance'!AE101</f>
        <v>0</v>
      </c>
      <c r="J103" s="119">
        <f>+'[1]2012 Finance'!AH101</f>
        <v>0</v>
      </c>
      <c r="K103" s="119">
        <f>+'[1]2012 Finance'!AF101+'[1]2012 Finance'!AG101</f>
        <v>667</v>
      </c>
      <c r="L103" s="119">
        <f>+'[1]2012 Finance'!Y101+'[1]2012 Finance'!Z101</f>
        <v>37861</v>
      </c>
      <c r="M103" s="119">
        <f>+'[1]2012 Finance'!AI101</f>
        <v>5712</v>
      </c>
      <c r="N103" s="120">
        <f t="shared" si="0"/>
        <v>166523</v>
      </c>
      <c r="O103" s="121"/>
      <c r="P103" s="122">
        <f>+'[1]2012 Finance'!AN101+'[1]2012 Finance'!AO101+'[1]2012 Finance'!AQ101</f>
        <v>58202</v>
      </c>
      <c r="Q103" s="119">
        <f>+'[1]2012 Finance'!AP101</f>
        <v>0</v>
      </c>
      <c r="R103" s="119">
        <f>+'[1]2012 Finance'!AS101+'[1]2012 Finance'!AT101+'[1]2012 Finance'!AU101</f>
        <v>34054</v>
      </c>
      <c r="S103" s="119">
        <f>+'[1]2012 Finance'!BB101</f>
        <v>20321</v>
      </c>
      <c r="T103" s="119">
        <f>+SUM('[1]2012 Finance'!AX101:BA101)</f>
        <v>38567</v>
      </c>
      <c r="U103" s="119">
        <f>SUM('[1]2012 Finance'!BC101:BJ101)</f>
        <v>6547</v>
      </c>
      <c r="V103" s="119">
        <f>+'[1]2012 Finance'!AL101+'[1]2012 Finance'!AM101</f>
        <v>0</v>
      </c>
      <c r="W103" s="119"/>
      <c r="X103" s="119">
        <f>+'[1]2012 Finance'!BL101</f>
        <v>33762</v>
      </c>
      <c r="Y103" s="123">
        <f t="shared" si="1"/>
        <v>191453</v>
      </c>
      <c r="Z103" s="120">
        <f t="shared" si="2"/>
        <v>-24930</v>
      </c>
      <c r="AA103" s="124"/>
      <c r="AB103" s="122">
        <f>+'[1]2012 Finance'!H101+'[1]2012 Finance'!I101</f>
        <v>937296</v>
      </c>
      <c r="AC103" s="119">
        <f>+'[1]2012 Finance'!J101+'[1]2012 Finance'!K101</f>
        <v>29256</v>
      </c>
      <c r="AD103" s="119">
        <f>+'[1]2012 Finance'!L101+'[1]2012 Finance'!D101</f>
        <v>15391</v>
      </c>
      <c r="AE103" s="119">
        <f>+'[1]2012 Finance'!E101+'[1]2012 Finance'!F101</f>
        <v>575</v>
      </c>
      <c r="AF103" s="125">
        <f t="shared" si="3"/>
        <v>982518</v>
      </c>
      <c r="AG103" s="119">
        <f>+'[1]2012 Finance'!O101+'[1]2012 Finance'!P101</f>
        <v>7613</v>
      </c>
      <c r="AH103" s="22">
        <f t="shared" si="4"/>
        <v>974905</v>
      </c>
      <c r="AI103" s="10"/>
      <c r="AJ103" s="10"/>
      <c r="AK103" s="10"/>
      <c r="AL103" s="10"/>
      <c r="AM103" s="10"/>
      <c r="AN103" s="10"/>
      <c r="AO103" s="10"/>
    </row>
    <row r="104" spans="1:41" ht="17.25" customHeight="1">
      <c r="A104" s="127">
        <f t="shared" si="5"/>
        <v>99</v>
      </c>
      <c r="B104" s="118">
        <f>+'[1]2012 Finance'!$A102</f>
        <v>0</v>
      </c>
      <c r="C104" s="118" t="s">
        <v>355</v>
      </c>
      <c r="D104" s="119">
        <f>+'[1]2012 Finance'!AA102</f>
        <v>9206</v>
      </c>
      <c r="E104" s="119">
        <f>+'[1]2012 Finance'!AB102</f>
        <v>0</v>
      </c>
      <c r="F104" s="119">
        <f>+'[1]2012 Finance'!AC102</f>
        <v>0</v>
      </c>
      <c r="G104" s="119"/>
      <c r="H104" s="119">
        <f>+'[1]2012 Finance'!W102+'[1]2012 Finance'!X102</f>
        <v>0</v>
      </c>
      <c r="I104" s="119">
        <f>+'[1]2012 Finance'!AE102</f>
        <v>0</v>
      </c>
      <c r="J104" s="119">
        <f>+'[1]2012 Finance'!AH102</f>
        <v>8015</v>
      </c>
      <c r="K104" s="119">
        <f>+'[1]2012 Finance'!AF102+'[1]2012 Finance'!AG102</f>
        <v>0</v>
      </c>
      <c r="L104" s="119">
        <f>+'[1]2012 Finance'!Y102+'[1]2012 Finance'!Z102</f>
        <v>0</v>
      </c>
      <c r="M104" s="119">
        <f>+'[1]2012 Finance'!AI102</f>
        <v>3416</v>
      </c>
      <c r="N104" s="120">
        <f t="shared" si="0"/>
        <v>20637</v>
      </c>
      <c r="O104" s="121"/>
      <c r="P104" s="122">
        <f>+'[1]2012 Finance'!AN102+'[1]2012 Finance'!AO102+'[1]2012 Finance'!AQ102</f>
        <v>5400</v>
      </c>
      <c r="Q104" s="119">
        <f>+'[1]2012 Finance'!AP102</f>
        <v>0</v>
      </c>
      <c r="R104" s="119">
        <f>+'[1]2012 Finance'!AS102+'[1]2012 Finance'!AT102+'[1]2012 Finance'!AU102</f>
        <v>0</v>
      </c>
      <c r="S104" s="119">
        <f>+'[1]2012 Finance'!BB102</f>
        <v>3741</v>
      </c>
      <c r="T104" s="119">
        <f>+SUM('[1]2012 Finance'!AX102:BA102)</f>
        <v>0</v>
      </c>
      <c r="U104" s="119">
        <f>SUM('[1]2012 Finance'!BC102:BJ102)</f>
        <v>2113</v>
      </c>
      <c r="V104" s="119">
        <f>+'[1]2012 Finance'!AL102+'[1]2012 Finance'!AM102</f>
        <v>1900</v>
      </c>
      <c r="W104" s="119"/>
      <c r="X104" s="119">
        <f>+'[1]2012 Finance'!BL102</f>
        <v>3454</v>
      </c>
      <c r="Y104" s="123">
        <f t="shared" si="1"/>
        <v>16608</v>
      </c>
      <c r="Z104" s="120">
        <f t="shared" si="2"/>
        <v>4029</v>
      </c>
      <c r="AA104" s="124"/>
      <c r="AB104" s="122">
        <f>+'[1]2012 Finance'!H102+'[1]2012 Finance'!I102</f>
        <v>144000</v>
      </c>
      <c r="AC104" s="119">
        <f>+'[1]2012 Finance'!J102+'[1]2012 Finance'!K102</f>
        <v>0</v>
      </c>
      <c r="AD104" s="119">
        <f>+'[1]2012 Finance'!L102+'[1]2012 Finance'!D102</f>
        <v>58103</v>
      </c>
      <c r="AE104" s="119">
        <f>+'[1]2012 Finance'!E102+'[1]2012 Finance'!F102</f>
        <v>0</v>
      </c>
      <c r="AF104" s="125">
        <f t="shared" si="3"/>
        <v>202103</v>
      </c>
      <c r="AG104" s="119">
        <f>+'[1]2012 Finance'!O102+'[1]2012 Finance'!P102</f>
        <v>0</v>
      </c>
      <c r="AH104" s="22">
        <f t="shared" si="4"/>
        <v>202103</v>
      </c>
      <c r="AI104" s="10"/>
      <c r="AJ104" s="10"/>
      <c r="AK104" s="10"/>
      <c r="AL104" s="10"/>
      <c r="AM104" s="10"/>
      <c r="AN104" s="10"/>
      <c r="AO104" s="10"/>
    </row>
    <row r="105" spans="1:41" ht="17.25" customHeight="1">
      <c r="A105" s="127">
        <f t="shared" si="5"/>
        <v>100</v>
      </c>
      <c r="B105" s="118">
        <f>+'[1]2012 Finance'!$A103</f>
        <v>0</v>
      </c>
      <c r="C105" s="118" t="s">
        <v>356</v>
      </c>
      <c r="D105" s="119">
        <f>+'[1]2012 Finance'!AA103</f>
        <v>0</v>
      </c>
      <c r="E105" s="119">
        <f>+'[1]2012 Finance'!AB103</f>
        <v>0</v>
      </c>
      <c r="F105" s="119">
        <f>+'[1]2012 Finance'!AC103</f>
        <v>0</v>
      </c>
      <c r="G105" s="119"/>
      <c r="H105" s="119">
        <f>+'[1]2012 Finance'!W103+'[1]2012 Finance'!X103</f>
        <v>0</v>
      </c>
      <c r="I105" s="119">
        <f>+'[1]2012 Finance'!AE103</f>
        <v>0</v>
      </c>
      <c r="J105" s="119">
        <f>+'[1]2012 Finance'!AH103</f>
        <v>0</v>
      </c>
      <c r="K105" s="119">
        <f>+'[1]2012 Finance'!AF103+'[1]2012 Finance'!AG103</f>
        <v>0</v>
      </c>
      <c r="L105" s="119">
        <f>+'[1]2012 Finance'!Y103+'[1]2012 Finance'!Z103</f>
        <v>0</v>
      </c>
      <c r="M105" s="119">
        <f>+'[1]2012 Finance'!AI103</f>
        <v>0</v>
      </c>
      <c r="N105" s="120">
        <f t="shared" si="0"/>
        <v>0</v>
      </c>
      <c r="O105" s="121"/>
      <c r="P105" s="122">
        <f>+'[1]2012 Finance'!AN103+'[1]2012 Finance'!AO103+'[1]2012 Finance'!AQ103</f>
        <v>0</v>
      </c>
      <c r="Q105" s="119">
        <f>+'[1]2012 Finance'!AP103</f>
        <v>0</v>
      </c>
      <c r="R105" s="119">
        <f>+'[1]2012 Finance'!AS103+'[1]2012 Finance'!AT103+'[1]2012 Finance'!AU103</f>
        <v>0</v>
      </c>
      <c r="S105" s="119">
        <f>+'[1]2012 Finance'!BB103</f>
        <v>0</v>
      </c>
      <c r="T105" s="119">
        <f>+SUM('[1]2012 Finance'!AX103:BA103)</f>
        <v>0</v>
      </c>
      <c r="U105" s="119">
        <f>SUM('[1]2012 Finance'!BC103:BJ103)</f>
        <v>0</v>
      </c>
      <c r="V105" s="119">
        <f>+'[1]2012 Finance'!AL103+'[1]2012 Finance'!AM103</f>
        <v>0</v>
      </c>
      <c r="W105" s="119"/>
      <c r="X105" s="119">
        <f>+'[1]2012 Finance'!BL103</f>
        <v>0</v>
      </c>
      <c r="Y105" s="123">
        <f t="shared" si="1"/>
        <v>0</v>
      </c>
      <c r="Z105" s="120">
        <f t="shared" si="2"/>
        <v>0</v>
      </c>
      <c r="AA105" s="124"/>
      <c r="AB105" s="122">
        <f>+'[1]2012 Finance'!H103+'[1]2012 Finance'!I103</f>
        <v>0</v>
      </c>
      <c r="AC105" s="119">
        <f>+'[1]2012 Finance'!J103+'[1]2012 Finance'!K103</f>
        <v>0</v>
      </c>
      <c r="AD105" s="119">
        <f>+'[1]2012 Finance'!L103+'[1]2012 Finance'!D103</f>
        <v>0</v>
      </c>
      <c r="AE105" s="119">
        <f>+'[1]2012 Finance'!E103+'[1]2012 Finance'!F103</f>
        <v>0</v>
      </c>
      <c r="AF105" s="125">
        <f t="shared" si="3"/>
        <v>0</v>
      </c>
      <c r="AG105" s="119">
        <f>+'[1]2012 Finance'!O103+'[1]2012 Finance'!P103</f>
        <v>0</v>
      </c>
      <c r="AH105" s="22">
        <f t="shared" si="4"/>
        <v>0</v>
      </c>
      <c r="AI105" s="10"/>
      <c r="AJ105" s="10"/>
      <c r="AK105" s="10"/>
      <c r="AL105" s="10"/>
      <c r="AM105" s="10"/>
      <c r="AN105" s="10"/>
      <c r="AO105" s="10"/>
    </row>
    <row r="106" spans="1:41" ht="17.25" customHeight="1">
      <c r="A106" s="127">
        <f t="shared" si="5"/>
        <v>101</v>
      </c>
      <c r="B106" s="118">
        <f>+'[1]2012 Finance'!$A104</f>
        <v>0</v>
      </c>
      <c r="C106" s="118" t="s">
        <v>355</v>
      </c>
      <c r="D106" s="119">
        <f>+'[1]2012 Finance'!AA104</f>
        <v>13527</v>
      </c>
      <c r="E106" s="119">
        <f>+'[1]2012 Finance'!AB104</f>
        <v>556</v>
      </c>
      <c r="F106" s="119">
        <f>+'[1]2012 Finance'!AC104</f>
        <v>0</v>
      </c>
      <c r="G106" s="119"/>
      <c r="H106" s="119">
        <f>+'[1]2012 Finance'!W104+'[1]2012 Finance'!X104</f>
        <v>0</v>
      </c>
      <c r="I106" s="119">
        <f>+'[1]2012 Finance'!AE104</f>
        <v>0</v>
      </c>
      <c r="J106" s="119">
        <f>+'[1]2012 Finance'!AH104</f>
        <v>1396</v>
      </c>
      <c r="K106" s="119">
        <f>+'[1]2012 Finance'!AF104+'[1]2012 Finance'!AG104</f>
        <v>11358</v>
      </c>
      <c r="L106" s="119">
        <f>+'[1]2012 Finance'!Y104+'[1]2012 Finance'!Z104</f>
        <v>0</v>
      </c>
      <c r="M106" s="119">
        <f>+'[1]2012 Finance'!AI104</f>
        <v>1151</v>
      </c>
      <c r="N106" s="120">
        <f t="shared" si="0"/>
        <v>27988</v>
      </c>
      <c r="O106" s="121"/>
      <c r="P106" s="122">
        <f>+'[1]2012 Finance'!AN104+'[1]2012 Finance'!AO104+'[1]2012 Finance'!AQ104</f>
        <v>7017</v>
      </c>
      <c r="Q106" s="119">
        <f>+'[1]2012 Finance'!AP104</f>
        <v>0</v>
      </c>
      <c r="R106" s="119">
        <f>+'[1]2012 Finance'!AS104+'[1]2012 Finance'!AT104+'[1]2012 Finance'!AU104</f>
        <v>2720</v>
      </c>
      <c r="S106" s="119">
        <f>+'[1]2012 Finance'!BB104</f>
        <v>7270</v>
      </c>
      <c r="T106" s="119">
        <f>+SUM('[1]2012 Finance'!AX104:BA104)</f>
        <v>0</v>
      </c>
      <c r="U106" s="119">
        <f>SUM('[1]2012 Finance'!BC104:BJ104)</f>
        <v>6171</v>
      </c>
      <c r="V106" s="119">
        <f>+'[1]2012 Finance'!AL104+'[1]2012 Finance'!AM104</f>
        <v>0</v>
      </c>
      <c r="W106" s="119"/>
      <c r="X106" s="119">
        <f>+'[1]2012 Finance'!BL104</f>
        <v>2157</v>
      </c>
      <c r="Y106" s="123">
        <f t="shared" si="1"/>
        <v>25335</v>
      </c>
      <c r="Z106" s="120">
        <f t="shared" si="2"/>
        <v>2653</v>
      </c>
      <c r="AA106" s="124"/>
      <c r="AB106" s="122">
        <f>+'[1]2012 Finance'!H104+'[1]2012 Finance'!I104</f>
        <v>583000</v>
      </c>
      <c r="AC106" s="119">
        <f>+'[1]2012 Finance'!J104+'[1]2012 Finance'!K104</f>
        <v>45000</v>
      </c>
      <c r="AD106" s="119">
        <f>+'[1]2012 Finance'!L104+'[1]2012 Finance'!D104</f>
        <v>301781</v>
      </c>
      <c r="AE106" s="119">
        <f>+'[1]2012 Finance'!E104+'[1]2012 Finance'!F104</f>
        <v>17517</v>
      </c>
      <c r="AF106" s="125">
        <f t="shared" si="3"/>
        <v>947298</v>
      </c>
      <c r="AG106" s="119">
        <f>+'[1]2012 Finance'!O104+'[1]2012 Finance'!P104</f>
        <v>0</v>
      </c>
      <c r="AH106" s="22">
        <f t="shared" si="4"/>
        <v>947298</v>
      </c>
      <c r="AI106" s="10"/>
      <c r="AJ106" s="10"/>
      <c r="AK106" s="10"/>
      <c r="AL106" s="10"/>
      <c r="AM106" s="10"/>
      <c r="AN106" s="10"/>
      <c r="AO106" s="10"/>
    </row>
    <row r="107" spans="1:41" ht="17.25" customHeight="1">
      <c r="A107" s="127">
        <f t="shared" si="5"/>
        <v>102</v>
      </c>
      <c r="B107" s="118">
        <f>+'[1]2012 Finance'!$A105</f>
        <v>0</v>
      </c>
      <c r="C107" s="118" t="s">
        <v>355</v>
      </c>
      <c r="D107" s="119">
        <f>+'[1]2012 Finance'!AA105</f>
        <v>35735</v>
      </c>
      <c r="E107" s="119">
        <f>+'[1]2012 Finance'!AB105</f>
        <v>0</v>
      </c>
      <c r="F107" s="119">
        <f>+'[1]2012 Finance'!AC105</f>
        <v>0</v>
      </c>
      <c r="G107" s="119"/>
      <c r="H107" s="119">
        <f>+'[1]2012 Finance'!W105+'[1]2012 Finance'!X105</f>
        <v>20000</v>
      </c>
      <c r="I107" s="119">
        <f>+'[1]2012 Finance'!AE105</f>
        <v>0</v>
      </c>
      <c r="J107" s="119">
        <f>+'[1]2012 Finance'!AH105</f>
        <v>18530</v>
      </c>
      <c r="K107" s="119">
        <f>+'[1]2012 Finance'!AF105+'[1]2012 Finance'!AG105</f>
        <v>0</v>
      </c>
      <c r="L107" s="119">
        <f>+'[1]2012 Finance'!Y105+'[1]2012 Finance'!Z105</f>
        <v>30485</v>
      </c>
      <c r="M107" s="119">
        <f>+'[1]2012 Finance'!AI105</f>
        <v>12732</v>
      </c>
      <c r="N107" s="120">
        <f t="shared" si="0"/>
        <v>117482</v>
      </c>
      <c r="O107" s="121"/>
      <c r="P107" s="122">
        <f>+'[1]2012 Finance'!AN105+'[1]2012 Finance'!AO105+'[1]2012 Finance'!AQ105</f>
        <v>37425</v>
      </c>
      <c r="Q107" s="119">
        <f>+'[1]2012 Finance'!AP105</f>
        <v>0</v>
      </c>
      <c r="R107" s="119">
        <f>+'[1]2012 Finance'!AS105+'[1]2012 Finance'!AT105+'[1]2012 Finance'!AU105</f>
        <v>7878</v>
      </c>
      <c r="S107" s="119">
        <f>+'[1]2012 Finance'!BB105</f>
        <v>42900</v>
      </c>
      <c r="T107" s="119">
        <f>+SUM('[1]2012 Finance'!AX105:BA105)</f>
        <v>0</v>
      </c>
      <c r="U107" s="119">
        <f>SUM('[1]2012 Finance'!BC105:BJ105)</f>
        <v>12502</v>
      </c>
      <c r="V107" s="119">
        <f>+'[1]2012 Finance'!AL105+'[1]2012 Finance'!AM105</f>
        <v>0</v>
      </c>
      <c r="W107" s="119"/>
      <c r="X107" s="119">
        <f>+'[1]2012 Finance'!BL105</f>
        <v>0</v>
      </c>
      <c r="Y107" s="123">
        <f t="shared" si="1"/>
        <v>100705</v>
      </c>
      <c r="Z107" s="120">
        <f t="shared" si="2"/>
        <v>16777</v>
      </c>
      <c r="AA107" s="124"/>
      <c r="AB107" s="122">
        <f>+'[1]2012 Finance'!H105+'[1]2012 Finance'!I105</f>
        <v>978069</v>
      </c>
      <c r="AC107" s="119">
        <f>+'[1]2012 Finance'!J105+'[1]2012 Finance'!K105</f>
        <v>22417</v>
      </c>
      <c r="AD107" s="119">
        <f>+'[1]2012 Finance'!L105+'[1]2012 Finance'!D105</f>
        <v>26820</v>
      </c>
      <c r="AE107" s="119">
        <f>+'[1]2012 Finance'!E105+'[1]2012 Finance'!F105</f>
        <v>0</v>
      </c>
      <c r="AF107" s="125">
        <f t="shared" si="3"/>
        <v>1027306</v>
      </c>
      <c r="AG107" s="119">
        <f>+'[1]2012 Finance'!O105+'[1]2012 Finance'!P105</f>
        <v>0</v>
      </c>
      <c r="AH107" s="22">
        <f t="shared" si="4"/>
        <v>1027306</v>
      </c>
      <c r="AI107" s="10"/>
      <c r="AJ107" s="10"/>
      <c r="AK107" s="10"/>
      <c r="AL107" s="10"/>
      <c r="AM107" s="10"/>
      <c r="AN107" s="10"/>
      <c r="AO107" s="10"/>
    </row>
    <row r="108" spans="1:41" ht="27.75" customHeight="1">
      <c r="A108" s="127">
        <f t="shared" si="5"/>
        <v>103</v>
      </c>
      <c r="B108" s="118">
        <f>+'[1]2012 Finance'!$A106</f>
        <v>0</v>
      </c>
      <c r="C108" s="118" t="s">
        <v>354</v>
      </c>
      <c r="D108" s="119">
        <f>+'[1]2012 Finance'!AA106</f>
        <v>22779</v>
      </c>
      <c r="E108" s="119">
        <f>+'[1]2012 Finance'!AB106</f>
        <v>216</v>
      </c>
      <c r="F108" s="119">
        <f>+'[1]2012 Finance'!AC106</f>
        <v>0</v>
      </c>
      <c r="G108" s="119"/>
      <c r="H108" s="119">
        <f>+'[1]2012 Finance'!W106+'[1]2012 Finance'!X106</f>
        <v>0</v>
      </c>
      <c r="I108" s="119">
        <f>+'[1]2012 Finance'!AE106</f>
        <v>0</v>
      </c>
      <c r="J108" s="119">
        <f>+'[1]2012 Finance'!AH106</f>
        <v>12100</v>
      </c>
      <c r="K108" s="119">
        <f>+'[1]2012 Finance'!AF106+'[1]2012 Finance'!AG106</f>
        <v>3549</v>
      </c>
      <c r="L108" s="119">
        <f>+'[1]2012 Finance'!Y106+'[1]2012 Finance'!Z106</f>
        <v>16279</v>
      </c>
      <c r="M108" s="119">
        <f>+'[1]2012 Finance'!AI106</f>
        <v>0</v>
      </c>
      <c r="N108" s="120">
        <f t="shared" si="0"/>
        <v>54923</v>
      </c>
      <c r="O108" s="121"/>
      <c r="P108" s="122">
        <f>+'[1]2012 Finance'!AN106+'[1]2012 Finance'!AO106+'[1]2012 Finance'!AQ106</f>
        <v>19057</v>
      </c>
      <c r="Q108" s="119">
        <f>+'[1]2012 Finance'!AP106</f>
        <v>0</v>
      </c>
      <c r="R108" s="119">
        <f>+'[1]2012 Finance'!AS106+'[1]2012 Finance'!AT106+'[1]2012 Finance'!AU106</f>
        <v>0</v>
      </c>
      <c r="S108" s="119">
        <f>+'[1]2012 Finance'!BB106</f>
        <v>9815</v>
      </c>
      <c r="T108" s="119">
        <f>+SUM('[1]2012 Finance'!AX106:BA106)</f>
        <v>6889</v>
      </c>
      <c r="U108" s="119">
        <f>SUM('[1]2012 Finance'!BC106:BJ106)</f>
        <v>2694</v>
      </c>
      <c r="V108" s="119">
        <f>+'[1]2012 Finance'!AL106+'[1]2012 Finance'!AM106</f>
        <v>10116</v>
      </c>
      <c r="W108" s="119"/>
      <c r="X108" s="119">
        <f>+'[1]2012 Finance'!BL106</f>
        <v>3988</v>
      </c>
      <c r="Y108" s="123">
        <f t="shared" si="1"/>
        <v>52559</v>
      </c>
      <c r="Z108" s="120">
        <f t="shared" si="2"/>
        <v>2364</v>
      </c>
      <c r="AA108" s="124"/>
      <c r="AB108" s="122">
        <f>+'[1]2012 Finance'!H106+'[1]2012 Finance'!I106</f>
        <v>0</v>
      </c>
      <c r="AC108" s="119">
        <f>+'[1]2012 Finance'!J106+'[1]2012 Finance'!K106</f>
        <v>2494</v>
      </c>
      <c r="AD108" s="119">
        <f>+'[1]2012 Finance'!L106+'[1]2012 Finance'!D106</f>
        <v>81503</v>
      </c>
      <c r="AE108" s="119">
        <f>+'[1]2012 Finance'!E106+'[1]2012 Finance'!F106</f>
        <v>1808</v>
      </c>
      <c r="AF108" s="125">
        <f t="shared" si="3"/>
        <v>85805</v>
      </c>
      <c r="AG108" s="119">
        <f>+'[1]2012 Finance'!O106+'[1]2012 Finance'!P106</f>
        <v>1229</v>
      </c>
      <c r="AH108" s="22">
        <f t="shared" si="4"/>
        <v>84576</v>
      </c>
      <c r="AI108" s="10"/>
      <c r="AJ108" s="10"/>
      <c r="AK108" s="10"/>
      <c r="AL108" s="10"/>
      <c r="AM108" s="10"/>
      <c r="AN108" s="10"/>
      <c r="AO108" s="10"/>
    </row>
    <row r="109" spans="1:41" ht="17.25" customHeight="1">
      <c r="A109" s="127">
        <f t="shared" si="5"/>
        <v>104</v>
      </c>
      <c r="B109" s="118">
        <f>+'[1]2012 Finance'!$A107</f>
        <v>0</v>
      </c>
      <c r="C109" s="118" t="s">
        <v>356</v>
      </c>
      <c r="D109" s="119">
        <f>+'[1]2012 Finance'!AA107</f>
        <v>0</v>
      </c>
      <c r="E109" s="119">
        <f>+'[1]2012 Finance'!AB107</f>
        <v>0</v>
      </c>
      <c r="F109" s="119">
        <f>+'[1]2012 Finance'!AC107</f>
        <v>0</v>
      </c>
      <c r="G109" s="119"/>
      <c r="H109" s="119">
        <f>+'[1]2012 Finance'!W107+'[1]2012 Finance'!X107</f>
        <v>0</v>
      </c>
      <c r="I109" s="119">
        <f>+'[1]2012 Finance'!AE107</f>
        <v>0</v>
      </c>
      <c r="J109" s="119">
        <f>+'[1]2012 Finance'!AH107</f>
        <v>0</v>
      </c>
      <c r="K109" s="119">
        <f>+'[1]2012 Finance'!AF107+'[1]2012 Finance'!AG107</f>
        <v>0</v>
      </c>
      <c r="L109" s="119">
        <f>+'[1]2012 Finance'!Y107+'[1]2012 Finance'!Z107</f>
        <v>0</v>
      </c>
      <c r="M109" s="119">
        <f>+'[1]2012 Finance'!AI107</f>
        <v>0</v>
      </c>
      <c r="N109" s="120">
        <f t="shared" si="0"/>
        <v>0</v>
      </c>
      <c r="O109" s="121"/>
      <c r="P109" s="122">
        <f>+'[1]2012 Finance'!AN107+'[1]2012 Finance'!AO107+'[1]2012 Finance'!AQ107</f>
        <v>0</v>
      </c>
      <c r="Q109" s="119">
        <f>+'[1]2012 Finance'!AP107</f>
        <v>0</v>
      </c>
      <c r="R109" s="119">
        <f>+'[1]2012 Finance'!AS107+'[1]2012 Finance'!AT107+'[1]2012 Finance'!AU107</f>
        <v>0</v>
      </c>
      <c r="S109" s="119">
        <f>+'[1]2012 Finance'!BB107</f>
        <v>0</v>
      </c>
      <c r="T109" s="119">
        <f>+SUM('[1]2012 Finance'!AX107:BA107)</f>
        <v>0</v>
      </c>
      <c r="U109" s="119">
        <f>SUM('[1]2012 Finance'!BC107:BJ107)</f>
        <v>0</v>
      </c>
      <c r="V109" s="119">
        <f>+'[1]2012 Finance'!AL107+'[1]2012 Finance'!AM107</f>
        <v>0</v>
      </c>
      <c r="W109" s="119"/>
      <c r="X109" s="119">
        <f>+'[1]2012 Finance'!BL107</f>
        <v>0</v>
      </c>
      <c r="Y109" s="123">
        <f t="shared" si="1"/>
        <v>0</v>
      </c>
      <c r="Z109" s="120">
        <f t="shared" si="2"/>
        <v>0</v>
      </c>
      <c r="AA109" s="124"/>
      <c r="AB109" s="122">
        <f>+'[1]2012 Finance'!H107+'[1]2012 Finance'!I107</f>
        <v>0</v>
      </c>
      <c r="AC109" s="119">
        <f>+'[1]2012 Finance'!J107+'[1]2012 Finance'!K107</f>
        <v>0</v>
      </c>
      <c r="AD109" s="119">
        <f>+'[1]2012 Finance'!L107+'[1]2012 Finance'!D107</f>
        <v>0</v>
      </c>
      <c r="AE109" s="119">
        <f>+'[1]2012 Finance'!E107+'[1]2012 Finance'!F107</f>
        <v>0</v>
      </c>
      <c r="AF109" s="125">
        <f t="shared" si="3"/>
        <v>0</v>
      </c>
      <c r="AG109" s="119">
        <f>+'[1]2012 Finance'!O107+'[1]2012 Finance'!P107</f>
        <v>0</v>
      </c>
      <c r="AH109" s="22">
        <f t="shared" si="4"/>
        <v>0</v>
      </c>
      <c r="AI109" s="10"/>
      <c r="AJ109" s="10"/>
      <c r="AK109" s="10"/>
      <c r="AL109" s="10"/>
      <c r="AM109" s="10"/>
      <c r="AN109" s="10"/>
      <c r="AO109" s="10"/>
    </row>
    <row r="110" spans="1:41" ht="17.25" customHeight="1">
      <c r="A110" s="127">
        <f t="shared" si="5"/>
        <v>105</v>
      </c>
      <c r="B110" s="118">
        <f>+'[1]2012 Finance'!$A108</f>
        <v>0</v>
      </c>
      <c r="C110" s="118" t="s">
        <v>356</v>
      </c>
      <c r="D110" s="119">
        <f>+'[1]2012 Finance'!AA108</f>
        <v>212520</v>
      </c>
      <c r="E110" s="119">
        <f>+'[1]2012 Finance'!AB108</f>
        <v>0</v>
      </c>
      <c r="F110" s="119">
        <f>+'[1]2012 Finance'!AC108</f>
        <v>132784</v>
      </c>
      <c r="G110" s="119"/>
      <c r="H110" s="119">
        <f>+'[1]2012 Finance'!W108+'[1]2012 Finance'!X108</f>
        <v>0</v>
      </c>
      <c r="I110" s="119">
        <f>+'[1]2012 Finance'!AE108</f>
        <v>0</v>
      </c>
      <c r="J110" s="119">
        <f>+'[1]2012 Finance'!AH108</f>
        <v>0</v>
      </c>
      <c r="K110" s="119">
        <f>+'[1]2012 Finance'!AF108+'[1]2012 Finance'!AG108</f>
        <v>35556</v>
      </c>
      <c r="L110" s="119">
        <f>+'[1]2012 Finance'!Y108+'[1]2012 Finance'!Z108</f>
        <v>0</v>
      </c>
      <c r="M110" s="119">
        <f>+'[1]2012 Finance'!AI108</f>
        <v>11778</v>
      </c>
      <c r="N110" s="129">
        <f t="shared" si="0"/>
        <v>392638</v>
      </c>
      <c r="O110" s="121"/>
      <c r="P110" s="122">
        <f>+'[1]2012 Finance'!AN108+'[1]2012 Finance'!AO108+'[1]2012 Finance'!AQ108</f>
        <v>62538</v>
      </c>
      <c r="Q110" s="119">
        <f>+'[1]2012 Finance'!AP108</f>
        <v>0</v>
      </c>
      <c r="R110" s="119">
        <f>+'[1]2012 Finance'!AS108+'[1]2012 Finance'!AT108+'[1]2012 Finance'!AU108</f>
        <v>53520</v>
      </c>
      <c r="S110" s="119">
        <f>+'[1]2012 Finance'!BB108</f>
        <v>66884</v>
      </c>
      <c r="T110" s="119">
        <f>+SUM('[1]2012 Finance'!AX108:BA108)</f>
        <v>28026</v>
      </c>
      <c r="U110" s="119">
        <f>SUM('[1]2012 Finance'!BC108:BJ108)</f>
        <v>25960</v>
      </c>
      <c r="V110" s="119">
        <f>+'[1]2012 Finance'!AL108+'[1]2012 Finance'!AM108</f>
        <v>29660</v>
      </c>
      <c r="W110" s="119"/>
      <c r="X110" s="119">
        <f>+'[1]2012 Finance'!BL108</f>
        <v>27129</v>
      </c>
      <c r="Y110" s="130">
        <f t="shared" si="1"/>
        <v>293717</v>
      </c>
      <c r="Z110" s="120">
        <f t="shared" si="2"/>
        <v>98921</v>
      </c>
      <c r="AA110" s="124"/>
      <c r="AB110" s="122">
        <f>+'[1]2012 Finance'!H108+'[1]2012 Finance'!I108</f>
        <v>2241120</v>
      </c>
      <c r="AC110" s="119">
        <f>+'[1]2012 Finance'!J108+'[1]2012 Finance'!K108</f>
        <v>267268</v>
      </c>
      <c r="AD110" s="119">
        <f>+'[1]2012 Finance'!L108+'[1]2012 Finance'!D108</f>
        <v>873828</v>
      </c>
      <c r="AE110" s="119">
        <f>+'[1]2012 Finance'!E108+'[1]2012 Finance'!F108</f>
        <v>18373</v>
      </c>
      <c r="AF110" s="131">
        <f t="shared" si="3"/>
        <v>3400589</v>
      </c>
      <c r="AG110" s="119">
        <f>+'[1]2012 Finance'!O108+'[1]2012 Finance'!P108</f>
        <v>22740</v>
      </c>
      <c r="AH110" s="132">
        <f t="shared" si="4"/>
        <v>3377849</v>
      </c>
      <c r="AI110" s="10"/>
      <c r="AJ110" s="10"/>
      <c r="AK110" s="10"/>
      <c r="AL110" s="10"/>
      <c r="AM110" s="10"/>
      <c r="AN110" s="10"/>
      <c r="AO110" s="10"/>
    </row>
    <row r="111" spans="1:41" ht="17.25" customHeight="1">
      <c r="A111" s="133"/>
      <c r="B111" s="134" t="s">
        <v>362</v>
      </c>
      <c r="D111" s="135">
        <f>SUM(D6:D110)</f>
        <v>5354324</v>
      </c>
      <c r="E111" s="135">
        <f>SUM(E6:E110)</f>
        <v>147094</v>
      </c>
      <c r="F111" s="135">
        <f>SUM(F6:F110)</f>
        <v>359621</v>
      </c>
      <c r="G111" s="135">
        <f>SUM(G6:G110)</f>
        <v>0</v>
      </c>
      <c r="H111" s="135">
        <f>SUM(H6:H110)</f>
        <v>492879</v>
      </c>
      <c r="I111" s="135">
        <f>SUM(I6:I110)</f>
        <v>122093</v>
      </c>
      <c r="J111" s="135">
        <f>SUM(J6:J110)</f>
        <v>1472693</v>
      </c>
      <c r="K111" s="135">
        <f>SUM(K6:K110)</f>
        <v>1324333</v>
      </c>
      <c r="L111" s="135">
        <f>SUM(L6:L110)</f>
        <v>482277</v>
      </c>
      <c r="M111" s="135">
        <f>SUM(M6:M110)</f>
        <v>1288223</v>
      </c>
      <c r="N111" s="136">
        <f t="shared" si="0"/>
        <v>11043537</v>
      </c>
      <c r="O111" s="121"/>
      <c r="P111" s="137">
        <f>SUM(P6:P110)</f>
        <v>3896981</v>
      </c>
      <c r="Q111" s="135">
        <f>SUM(Q6:Q110)</f>
        <v>226685</v>
      </c>
      <c r="R111" s="135">
        <f>SUM(R6:R110)</f>
        <v>957845</v>
      </c>
      <c r="S111" s="135">
        <f>SUM(S6:S110)</f>
        <v>2552099</v>
      </c>
      <c r="T111" s="135">
        <f>SUM(T6:T110)</f>
        <v>508651</v>
      </c>
      <c r="U111" s="135">
        <f>SUM(U6:U110)</f>
        <v>735272</v>
      </c>
      <c r="V111" s="135">
        <f>SUM(V6:V110)</f>
        <v>283363</v>
      </c>
      <c r="W111" s="135">
        <f>SUM(W6:W110)</f>
        <v>0</v>
      </c>
      <c r="X111" s="135">
        <f>SUM(X6:X110)</f>
        <v>1575506</v>
      </c>
      <c r="Y111" s="138">
        <f t="shared" si="1"/>
        <v>10736402</v>
      </c>
      <c r="Z111" s="120">
        <f t="shared" si="2"/>
        <v>307135</v>
      </c>
      <c r="AA111" s="124"/>
      <c r="AB111" s="137">
        <f>SUM(AB6:AB110)</f>
        <v>126887890</v>
      </c>
      <c r="AC111" s="135">
        <f>SUM(AC6:AC110)</f>
        <v>4462787</v>
      </c>
      <c r="AD111" s="135">
        <f>SUM(AD6:AD110)</f>
        <v>30859012</v>
      </c>
      <c r="AE111" s="135">
        <f>SUM(AE6:AE110)</f>
        <v>3725280</v>
      </c>
      <c r="AF111" s="135">
        <f>SUM(AF6:AF110)</f>
        <v>165934969</v>
      </c>
      <c r="AG111" s="135">
        <f>SUM(AG6:AG110)</f>
        <v>2237296</v>
      </c>
      <c r="AH111" s="135">
        <f>SUM(AH6:AH110)</f>
        <v>163697673</v>
      </c>
      <c r="AI111" s="10"/>
      <c r="AJ111" s="10"/>
      <c r="AK111" s="10"/>
      <c r="AL111" s="10"/>
      <c r="AM111" s="10"/>
      <c r="AN111" s="10"/>
      <c r="AO111" s="10"/>
    </row>
    <row r="112" spans="1:41" ht="17.25" customHeight="1">
      <c r="A112" s="133"/>
      <c r="B112" s="134" t="s">
        <v>363</v>
      </c>
      <c r="D112" s="135">
        <f>+'[2]Pres Summary'!D44</f>
        <v>5187175</v>
      </c>
      <c r="E112" s="135">
        <f>+'[2]Pres Summary'!E44</f>
        <v>217374</v>
      </c>
      <c r="F112" s="135">
        <f>+'[2]Pres Summary'!F44</f>
        <v>168237</v>
      </c>
      <c r="G112" s="135">
        <f>+'[2]Pres Summary'!G44</f>
        <v>0</v>
      </c>
      <c r="H112" s="135">
        <f>+'[2]Pres Summary'!H44</f>
        <v>288926</v>
      </c>
      <c r="I112" s="135">
        <f>+'[2]Pres Summary'!I44</f>
        <v>61477</v>
      </c>
      <c r="J112" s="135">
        <f>+'[2]Pres Summary'!J44</f>
        <v>1393803</v>
      </c>
      <c r="K112" s="135">
        <f>+'[2]Pres Summary'!K44</f>
        <v>1448497</v>
      </c>
      <c r="L112" s="135">
        <f>+'[2]Pres Summary'!L44</f>
        <v>648639</v>
      </c>
      <c r="M112" s="135">
        <f>+'[2]Pres Summary'!M44</f>
        <v>1272388</v>
      </c>
      <c r="N112" s="136">
        <f t="shared" si="0"/>
        <v>10686516</v>
      </c>
      <c r="O112" s="121"/>
      <c r="P112" s="137">
        <f>+'[2]Pres Summary'!P44</f>
        <v>3763989</v>
      </c>
      <c r="Q112" s="135">
        <f>+'[2]Pres Summary'!Q44</f>
        <v>182430</v>
      </c>
      <c r="R112" s="135">
        <f>+'[2]Pres Summary'!R44</f>
        <v>880273</v>
      </c>
      <c r="S112" s="135">
        <f>+'[2]Pres Summary'!S44</f>
        <v>2290482</v>
      </c>
      <c r="T112" s="135">
        <f>+'[2]Pres Summary'!T44</f>
        <v>1201657</v>
      </c>
      <c r="U112" s="135">
        <f>+'[2]Pres Summary'!U44</f>
        <v>199180</v>
      </c>
      <c r="V112" s="135">
        <f>+'[2]Pres Summary'!V44</f>
        <v>59204</v>
      </c>
      <c r="W112" s="135">
        <f>+'[2]Pres Summary'!W44</f>
        <v>0</v>
      </c>
      <c r="X112" s="135">
        <f>+'[2]Pres Summary'!X44</f>
        <v>1980631</v>
      </c>
      <c r="Y112" s="135">
        <f>+'[2]Pres Summary'!Y44</f>
        <v>10557846</v>
      </c>
      <c r="Z112" s="120">
        <f t="shared" si="2"/>
        <v>128670</v>
      </c>
      <c r="AA112" s="124"/>
      <c r="AB112" s="137">
        <f>+'[2]Pres Summary'!AB44</f>
        <v>128750715</v>
      </c>
      <c r="AC112" s="135">
        <f>+'[2]Pres Summary'!AC44</f>
        <v>5053941</v>
      </c>
      <c r="AD112" s="135">
        <f>+'[2]Pres Summary'!AD44</f>
        <v>30564089</v>
      </c>
      <c r="AE112" s="135">
        <f>+'[2]Pres Summary'!AE44</f>
        <v>750668</v>
      </c>
      <c r="AF112" s="135">
        <f>+'[2]Pres Summary'!AF44</f>
        <v>165119413</v>
      </c>
      <c r="AG112" s="135">
        <f>+'[2]Pres Summary'!AG44</f>
        <v>6715519</v>
      </c>
      <c r="AH112" s="139">
        <f>+AF112-AG112</f>
        <v>158403894</v>
      </c>
      <c r="AI112" s="140"/>
      <c r="AJ112" s="10"/>
      <c r="AK112" s="10"/>
      <c r="AL112" s="10"/>
      <c r="AM112" s="10"/>
      <c r="AN112" s="10"/>
      <c r="AO112" s="10"/>
    </row>
    <row r="113" spans="1:41" ht="17.25" customHeight="1">
      <c r="A113" s="133"/>
      <c r="B113" s="72" t="s">
        <v>331</v>
      </c>
      <c r="D113" s="141">
        <f>+D111/D112</f>
        <v>1.032223512798392</v>
      </c>
      <c r="E113" s="141">
        <f>+E111/E112</f>
        <v>0.6766862642266325</v>
      </c>
      <c r="F113" s="141">
        <f>+F111/F112</f>
        <v>2.1375856678376337</v>
      </c>
      <c r="G113" s="141">
        <v>0</v>
      </c>
      <c r="H113" s="141">
        <f>+H111/H112</f>
        <v>1.705900472785419</v>
      </c>
      <c r="I113" s="141">
        <f>+I111/I112</f>
        <v>1.9859947622688159</v>
      </c>
      <c r="J113" s="141">
        <f>+J111/J112</f>
        <v>1.0566005382396222</v>
      </c>
      <c r="K113" s="141">
        <f>+K111/K112</f>
        <v>0.9142808027907549</v>
      </c>
      <c r="L113" s="141">
        <f>+L111/L112</f>
        <v>0.7435214348813438</v>
      </c>
      <c r="M113" s="141">
        <f>+M111/M112</f>
        <v>1.0124451032232307</v>
      </c>
      <c r="N113" s="142">
        <f>+N111/N112</f>
        <v>1.0334085496152348</v>
      </c>
      <c r="O113" s="121"/>
      <c r="P113" s="143">
        <f>+P111/P112</f>
        <v>1.0353327281243383</v>
      </c>
      <c r="Q113" s="141">
        <f>+Q111/Q112</f>
        <v>1.2425861974455956</v>
      </c>
      <c r="R113" s="141">
        <f>+R111/R112</f>
        <v>1.0881226619469186</v>
      </c>
      <c r="S113" s="141">
        <f>+S111/S112</f>
        <v>1.11421919054592</v>
      </c>
      <c r="T113" s="141">
        <f>+T111/T112</f>
        <v>0.4232913385433614</v>
      </c>
      <c r="U113" s="141">
        <f>+U111/U112</f>
        <v>3.691495130033136</v>
      </c>
      <c r="V113" s="141">
        <f>+V111/V112</f>
        <v>4.786213769339909</v>
      </c>
      <c r="W113" s="141"/>
      <c r="X113" s="141">
        <f>+X111/X112</f>
        <v>0.79545659943725</v>
      </c>
      <c r="Y113" s="141">
        <f>+Y111/Y112</f>
        <v>1.0169121618178556</v>
      </c>
      <c r="Z113" s="120">
        <f t="shared" si="2"/>
        <v>0.016496387797379164</v>
      </c>
      <c r="AA113" s="124"/>
      <c r="AB113" s="143">
        <f>+AB111/AB112</f>
        <v>0.9855315366598159</v>
      </c>
      <c r="AC113" s="141">
        <f>+AC111/AC112</f>
        <v>0.8830310840589551</v>
      </c>
      <c r="AD113" s="141">
        <f>+AD111/AD112</f>
        <v>1.009649330624577</v>
      </c>
      <c r="AE113" s="141">
        <f>+AE111/AE112</f>
        <v>4.962619959822452</v>
      </c>
      <c r="AF113" s="141">
        <f>+AF111/AF112</f>
        <v>1.0049391890703971</v>
      </c>
      <c r="AG113" s="141">
        <f>+AG111/AG112</f>
        <v>0.33315310402665826</v>
      </c>
      <c r="AH113" s="141">
        <f>+AH111/AH112</f>
        <v>1.0334195004069786</v>
      </c>
      <c r="AI113" s="10"/>
      <c r="AJ113" s="10"/>
      <c r="AK113" s="10"/>
      <c r="AL113" s="10"/>
      <c r="AM113" s="10"/>
      <c r="AN113" s="10"/>
      <c r="AO113" s="10"/>
    </row>
  </sheetData>
  <sheetProtection selectLockedCells="1" selectUnlockedCells="1"/>
  <mergeCells count="4">
    <mergeCell ref="A4:A5"/>
    <mergeCell ref="D4:N4"/>
    <mergeCell ref="P4:Y4"/>
    <mergeCell ref="AB4:A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3"/>
  <sheetViews>
    <sheetView workbookViewId="0" topLeftCell="A95">
      <pane ySplit="4063" topLeftCell="A92" activePane="topLeft" state="split"/>
      <selection pane="topLeft" activeCell="B55" sqref="B55"/>
      <selection pane="bottomLeft" activeCell="A92" sqref="A92"/>
    </sheetView>
  </sheetViews>
  <sheetFormatPr defaultColWidth="9.140625" defaultRowHeight="12.75"/>
  <cols>
    <col min="1" max="2" width="8.7109375" style="0" customWidth="1"/>
    <col min="3" max="3" width="40.00390625" style="0" customWidth="1"/>
    <col min="4" max="4" width="4.7109375" style="0" customWidth="1"/>
    <col min="5" max="5" width="13.28125" style="0" customWidth="1"/>
    <col min="6" max="6" width="11.421875" style="0" customWidth="1"/>
    <col min="7" max="7" width="11.7109375" style="0" customWidth="1"/>
    <col min="8" max="8" width="11.57421875" style="0" customWidth="1"/>
    <col min="9" max="9" width="11.421875" style="0" customWidth="1"/>
    <col min="10" max="10" width="10.7109375" style="0" customWidth="1"/>
    <col min="11" max="12" width="13.00390625" style="0" customWidth="1"/>
    <col min="13" max="14" width="11.421875" style="0" customWidth="1"/>
    <col min="15" max="15" width="14.28125" style="0" customWidth="1"/>
    <col min="16" max="16" width="4.140625" style="0" customWidth="1"/>
    <col min="17" max="17" width="13.00390625" style="0" customWidth="1"/>
    <col min="18" max="18" width="11.7109375" style="0" customWidth="1"/>
    <col min="19" max="21" width="13.00390625" style="0" customWidth="1"/>
    <col min="22" max="23" width="11.7109375" style="0" customWidth="1"/>
    <col min="24" max="25" width="11.421875" style="0" customWidth="1"/>
    <col min="26" max="26" width="14.28125" style="0" customWidth="1"/>
    <col min="27" max="27" width="13.00390625" style="0" customWidth="1"/>
    <col min="28" max="28" width="9.28125" style="0" customWidth="1"/>
    <col min="29" max="29" width="15.28125" style="0" customWidth="1"/>
    <col min="30" max="30" width="13.28125" style="0" customWidth="1"/>
    <col min="31" max="31" width="14.28125" style="0" customWidth="1"/>
    <col min="32" max="32" width="12.7109375" style="0" customWidth="1"/>
    <col min="33" max="33" width="15.28125" style="0" customWidth="1"/>
    <col min="34" max="34" width="13.28125" style="0" customWidth="1"/>
    <col min="35" max="35" width="15.28125" style="0" customWidth="1"/>
    <col min="36" max="16384" width="8.7109375" style="0" customWidth="1"/>
  </cols>
  <sheetData>
    <row r="1" spans="1:26" s="5" customFormat="1" ht="19.5" customHeight="1">
      <c r="A1" s="3" t="s">
        <v>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56" s="10" customFormat="1" ht="20.25" customHeight="1">
      <c r="A2" s="3" t="s">
        <v>364</v>
      </c>
      <c r="B2" s="3"/>
      <c r="C2" s="3"/>
      <c r="D2" s="6"/>
      <c r="E2" s="7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7" t="s">
        <v>6</v>
      </c>
      <c r="R2" s="7"/>
      <c r="S2" s="7"/>
      <c r="T2" s="7"/>
      <c r="U2" s="7"/>
      <c r="V2" s="7"/>
      <c r="W2" s="7"/>
      <c r="X2" s="7"/>
      <c r="Y2" s="7"/>
      <c r="Z2" s="7"/>
      <c r="AA2" s="9"/>
      <c r="AC2" s="11" t="s">
        <v>7</v>
      </c>
      <c r="AD2" s="11"/>
      <c r="AE2" s="11"/>
      <c r="AF2" s="11"/>
      <c r="AG2" s="11"/>
      <c r="AH2" s="11"/>
      <c r="AI2" s="11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0" customFormat="1" ht="108.75" customHeight="1">
      <c r="A3" s="6"/>
      <c r="B3" s="6"/>
      <c r="D3" s="6"/>
      <c r="E3" s="13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5" t="s">
        <v>17</v>
      </c>
      <c r="O3" s="16" t="s">
        <v>18</v>
      </c>
      <c r="P3" s="17"/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  <c r="AA3" s="16" t="s">
        <v>29</v>
      </c>
      <c r="AC3" s="14" t="s">
        <v>30</v>
      </c>
      <c r="AD3" s="14" t="s">
        <v>31</v>
      </c>
      <c r="AE3" s="14" t="s">
        <v>32</v>
      </c>
      <c r="AF3" s="14" t="s">
        <v>33</v>
      </c>
      <c r="AG3" s="9" t="s">
        <v>34</v>
      </c>
      <c r="AH3" s="18" t="s">
        <v>35</v>
      </c>
      <c r="AI3" s="9" t="s">
        <v>36</v>
      </c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0" customFormat="1" ht="12.75">
      <c r="A4" s="6">
        <v>1</v>
      </c>
      <c r="B4" s="6">
        <v>9261</v>
      </c>
      <c r="C4" s="10" t="s">
        <v>37</v>
      </c>
      <c r="D4" s="19" t="s">
        <v>38</v>
      </c>
      <c r="E4" s="144">
        <v>37106</v>
      </c>
      <c r="F4" s="29"/>
      <c r="G4" s="145"/>
      <c r="H4" s="29"/>
      <c r="I4" s="144"/>
      <c r="J4" s="29"/>
      <c r="K4" s="144">
        <v>14933</v>
      </c>
      <c r="L4" s="29">
        <v>3780</v>
      </c>
      <c r="M4" s="144"/>
      <c r="N4" s="76"/>
      <c r="O4" s="132">
        <f aca="true" t="shared" si="0" ref="O4:O85">SUM(E4:N4)</f>
        <v>55819</v>
      </c>
      <c r="P4" s="23"/>
      <c r="Q4" s="42"/>
      <c r="R4" s="29"/>
      <c r="S4" s="144">
        <v>16921</v>
      </c>
      <c r="T4" s="29">
        <v>6905</v>
      </c>
      <c r="U4" s="42">
        <v>11029</v>
      </c>
      <c r="V4" s="23">
        <v>3637</v>
      </c>
      <c r="W4" s="42">
        <v>10254</v>
      </c>
      <c r="X4" s="23"/>
      <c r="Y4" s="42"/>
      <c r="Z4" s="146">
        <f aca="true" t="shared" si="1" ref="Z4:Z85">SUM(Q4:Y4)</f>
        <v>48746</v>
      </c>
      <c r="AA4" s="93">
        <f aca="true" t="shared" si="2" ref="AA4:AA86">+O4-Z4</f>
        <v>7073</v>
      </c>
      <c r="AC4" s="42">
        <v>446381</v>
      </c>
      <c r="AD4" s="42">
        <v>2700</v>
      </c>
      <c r="AE4" s="147">
        <v>209473</v>
      </c>
      <c r="AF4" s="42">
        <v>2400</v>
      </c>
      <c r="AG4" s="148">
        <f aca="true" t="shared" si="3" ref="AG4:AG85">SUM(AC4:AF4)</f>
        <v>660954</v>
      </c>
      <c r="AH4" s="42"/>
      <c r="AI4" s="146">
        <f aca="true" t="shared" si="4" ref="AI4:AI86">+AG4-AH4</f>
        <v>660954</v>
      </c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" customFormat="1" ht="12.75">
      <c r="A5" s="6">
        <v>2</v>
      </c>
      <c r="B5" s="6">
        <v>9268</v>
      </c>
      <c r="C5" s="10" t="s">
        <v>39</v>
      </c>
      <c r="D5" s="19"/>
      <c r="E5" s="144">
        <v>100508</v>
      </c>
      <c r="F5" s="29"/>
      <c r="G5" s="144"/>
      <c r="H5" s="29"/>
      <c r="I5" s="144"/>
      <c r="J5" s="29"/>
      <c r="K5" s="144">
        <v>24729</v>
      </c>
      <c r="L5" s="29">
        <v>17284</v>
      </c>
      <c r="M5" s="144">
        <v>269</v>
      </c>
      <c r="N5" s="76">
        <v>1875</v>
      </c>
      <c r="O5" s="146">
        <f t="shared" si="0"/>
        <v>144665</v>
      </c>
      <c r="P5" s="26"/>
      <c r="Q5" s="144">
        <v>51966</v>
      </c>
      <c r="R5" s="29"/>
      <c r="S5" s="144">
        <v>10228</v>
      </c>
      <c r="T5" s="29">
        <v>18494</v>
      </c>
      <c r="U5" s="42">
        <v>14490</v>
      </c>
      <c r="V5" s="29">
        <v>13088</v>
      </c>
      <c r="W5" s="144">
        <v>14272</v>
      </c>
      <c r="X5" s="29">
        <v>179350</v>
      </c>
      <c r="Y5" s="144">
        <v>8725</v>
      </c>
      <c r="Z5" s="91">
        <f t="shared" si="1"/>
        <v>310613</v>
      </c>
      <c r="AA5" s="93">
        <f t="shared" si="2"/>
        <v>-165948</v>
      </c>
      <c r="AC5" s="42">
        <v>1480000</v>
      </c>
      <c r="AD5" s="42"/>
      <c r="AE5" s="42">
        <v>358910</v>
      </c>
      <c r="AF5" s="42">
        <v>497</v>
      </c>
      <c r="AG5" s="148">
        <f t="shared" si="3"/>
        <v>1839407</v>
      </c>
      <c r="AH5" s="42">
        <v>225</v>
      </c>
      <c r="AI5" s="146">
        <f t="shared" si="4"/>
        <v>1839182</v>
      </c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35" ht="12.75">
      <c r="A6" s="6">
        <v>3</v>
      </c>
      <c r="B6" s="6">
        <v>9971</v>
      </c>
      <c r="C6" s="28" t="s">
        <v>40</v>
      </c>
      <c r="D6" s="19"/>
      <c r="E6" s="149">
        <v>85223</v>
      </c>
      <c r="F6" s="144"/>
      <c r="G6" s="29">
        <v>2370</v>
      </c>
      <c r="H6" s="144"/>
      <c r="I6" s="29"/>
      <c r="J6" s="144">
        <v>4920</v>
      </c>
      <c r="K6" s="29">
        <v>23954</v>
      </c>
      <c r="L6" s="144">
        <v>1695</v>
      </c>
      <c r="M6" s="29">
        <v>2106</v>
      </c>
      <c r="N6" s="144"/>
      <c r="O6" s="91">
        <f t="shared" si="0"/>
        <v>120268</v>
      </c>
      <c r="P6" s="29"/>
      <c r="Q6" s="144">
        <v>51142</v>
      </c>
      <c r="R6" s="144">
        <v>15000</v>
      </c>
      <c r="S6" s="144">
        <v>9233</v>
      </c>
      <c r="T6" s="144">
        <v>11411</v>
      </c>
      <c r="U6" s="144">
        <v>5164</v>
      </c>
      <c r="V6" s="144">
        <v>9797</v>
      </c>
      <c r="W6" s="144">
        <v>9050</v>
      </c>
      <c r="X6" s="144"/>
      <c r="Y6" s="144"/>
      <c r="Z6" s="91">
        <f t="shared" si="1"/>
        <v>110797</v>
      </c>
      <c r="AA6" s="89">
        <f t="shared" si="2"/>
        <v>9471</v>
      </c>
      <c r="AB6" s="10"/>
      <c r="AC6" s="42">
        <v>1824000</v>
      </c>
      <c r="AD6" s="42"/>
      <c r="AE6" s="42">
        <v>34495</v>
      </c>
      <c r="AF6" s="42">
        <v>976</v>
      </c>
      <c r="AG6" s="148">
        <f t="shared" si="3"/>
        <v>1859471</v>
      </c>
      <c r="AH6" s="42">
        <v>223183</v>
      </c>
      <c r="AI6" s="146">
        <f t="shared" si="4"/>
        <v>1636288</v>
      </c>
    </row>
    <row r="7" spans="1:35" ht="12.75">
      <c r="A7" s="6">
        <v>4</v>
      </c>
      <c r="B7" s="6">
        <v>9275</v>
      </c>
      <c r="C7" s="28" t="s">
        <v>41</v>
      </c>
      <c r="D7" s="19"/>
      <c r="E7" s="149">
        <v>34570</v>
      </c>
      <c r="F7" s="144"/>
      <c r="G7" s="29"/>
      <c r="H7" s="144"/>
      <c r="I7" s="29"/>
      <c r="J7" s="144"/>
      <c r="K7" s="29">
        <v>14495</v>
      </c>
      <c r="L7" s="144">
        <v>359</v>
      </c>
      <c r="M7" s="29">
        <v>46046</v>
      </c>
      <c r="N7" s="144">
        <v>157</v>
      </c>
      <c r="O7" s="91">
        <f t="shared" si="0"/>
        <v>95627</v>
      </c>
      <c r="P7" s="29"/>
      <c r="Q7" s="144">
        <v>52535</v>
      </c>
      <c r="R7" s="144">
        <v>5255</v>
      </c>
      <c r="S7" s="144">
        <v>1320</v>
      </c>
      <c r="T7" s="144">
        <v>11478</v>
      </c>
      <c r="U7" s="42">
        <v>1326</v>
      </c>
      <c r="V7" s="144">
        <v>7458</v>
      </c>
      <c r="W7" s="144">
        <v>2000</v>
      </c>
      <c r="X7" s="144"/>
      <c r="Y7" s="144">
        <v>5415</v>
      </c>
      <c r="Z7" s="91">
        <f t="shared" si="1"/>
        <v>86787</v>
      </c>
      <c r="AA7" s="89">
        <f t="shared" si="2"/>
        <v>8840</v>
      </c>
      <c r="AB7" s="10"/>
      <c r="AC7" s="42">
        <v>2035000</v>
      </c>
      <c r="AD7" s="42"/>
      <c r="AE7" s="42">
        <v>10804</v>
      </c>
      <c r="AF7" s="42"/>
      <c r="AG7" s="148">
        <f t="shared" si="3"/>
        <v>2045804</v>
      </c>
      <c r="AH7" s="42"/>
      <c r="AI7" s="146">
        <f t="shared" si="4"/>
        <v>2045804</v>
      </c>
    </row>
    <row r="8" spans="1:35" ht="12.75">
      <c r="A8" s="6">
        <v>5</v>
      </c>
      <c r="B8" s="6">
        <v>9277</v>
      </c>
      <c r="C8" s="28" t="s">
        <v>42</v>
      </c>
      <c r="D8" s="19"/>
      <c r="E8" s="149">
        <v>67889</v>
      </c>
      <c r="F8" s="144">
        <v>2201</v>
      </c>
      <c r="G8" s="29"/>
      <c r="H8" s="144"/>
      <c r="I8" s="29"/>
      <c r="J8" s="144"/>
      <c r="K8" s="29">
        <v>6654</v>
      </c>
      <c r="L8" s="144">
        <v>2028</v>
      </c>
      <c r="M8" s="29">
        <v>12281</v>
      </c>
      <c r="N8" s="144"/>
      <c r="O8" s="91">
        <f t="shared" si="0"/>
        <v>91053</v>
      </c>
      <c r="P8" s="29"/>
      <c r="Q8" s="144">
        <v>52856</v>
      </c>
      <c r="R8" s="144"/>
      <c r="S8" s="144">
        <v>1740</v>
      </c>
      <c r="T8" s="144">
        <v>23744</v>
      </c>
      <c r="U8" s="42">
        <v>6386</v>
      </c>
      <c r="V8" s="144">
        <v>9472</v>
      </c>
      <c r="W8" s="144">
        <v>4166</v>
      </c>
      <c r="X8" s="144"/>
      <c r="Y8" s="144"/>
      <c r="Z8" s="91">
        <f t="shared" si="1"/>
        <v>98364</v>
      </c>
      <c r="AA8" s="89">
        <f t="shared" si="2"/>
        <v>-7311</v>
      </c>
      <c r="AB8" s="10"/>
      <c r="AC8" s="42">
        <v>2125000</v>
      </c>
      <c r="AD8" s="42">
        <v>134518</v>
      </c>
      <c r="AE8" s="42">
        <v>38310</v>
      </c>
      <c r="AF8" s="42"/>
      <c r="AG8" s="148">
        <f t="shared" si="3"/>
        <v>2297828</v>
      </c>
      <c r="AH8" s="42"/>
      <c r="AI8" s="146">
        <f t="shared" si="4"/>
        <v>2297828</v>
      </c>
    </row>
    <row r="9" spans="1:35" ht="12.75">
      <c r="A9" s="6">
        <v>6</v>
      </c>
      <c r="B9" s="6">
        <v>9279</v>
      </c>
      <c r="C9" s="28" t="s">
        <v>43</v>
      </c>
      <c r="D9" s="19"/>
      <c r="E9" s="149">
        <v>142608</v>
      </c>
      <c r="F9" s="144">
        <v>770</v>
      </c>
      <c r="G9" s="29">
        <v>773</v>
      </c>
      <c r="H9" s="144"/>
      <c r="I9" s="29"/>
      <c r="J9" s="144"/>
      <c r="K9" s="29">
        <v>18996</v>
      </c>
      <c r="L9" s="144">
        <v>14798</v>
      </c>
      <c r="M9" s="29"/>
      <c r="N9" s="144">
        <v>229</v>
      </c>
      <c r="O9" s="91">
        <f t="shared" si="0"/>
        <v>178174</v>
      </c>
      <c r="P9" s="29"/>
      <c r="Q9" s="144">
        <v>60798</v>
      </c>
      <c r="R9" s="144">
        <v>8184</v>
      </c>
      <c r="S9" s="144">
        <v>9191</v>
      </c>
      <c r="T9" s="144">
        <v>32352</v>
      </c>
      <c r="U9" s="42">
        <v>55902</v>
      </c>
      <c r="V9" s="144">
        <v>14295</v>
      </c>
      <c r="W9" s="144">
        <v>6212</v>
      </c>
      <c r="X9" s="144"/>
      <c r="Y9" s="144"/>
      <c r="Z9" s="91">
        <f t="shared" si="1"/>
        <v>186934</v>
      </c>
      <c r="AA9" s="89">
        <f t="shared" si="2"/>
        <v>-8760</v>
      </c>
      <c r="AB9" s="10"/>
      <c r="AC9" s="42">
        <v>2775000</v>
      </c>
      <c r="AD9" s="42"/>
      <c r="AE9" s="42">
        <v>330128</v>
      </c>
      <c r="AF9" s="42">
        <v>362</v>
      </c>
      <c r="AG9" s="148">
        <f t="shared" si="3"/>
        <v>3105490</v>
      </c>
      <c r="AH9" s="42"/>
      <c r="AI9" s="146">
        <f t="shared" si="4"/>
        <v>3105490</v>
      </c>
    </row>
    <row r="10" spans="1:35" ht="12.75">
      <c r="A10" s="6">
        <v>8</v>
      </c>
      <c r="B10" s="6">
        <v>9280</v>
      </c>
      <c r="C10" s="28" t="s">
        <v>44</v>
      </c>
      <c r="D10" s="19"/>
      <c r="E10" s="149">
        <v>125876</v>
      </c>
      <c r="F10" s="144"/>
      <c r="G10" s="29">
        <v>28356</v>
      </c>
      <c r="H10" s="144"/>
      <c r="I10" s="29"/>
      <c r="J10" s="144">
        <v>15436</v>
      </c>
      <c r="K10" s="29">
        <v>18518</v>
      </c>
      <c r="L10" s="144">
        <v>3021</v>
      </c>
      <c r="M10" s="29"/>
      <c r="N10" s="144"/>
      <c r="O10" s="91">
        <f t="shared" si="0"/>
        <v>191207</v>
      </c>
      <c r="P10" s="29"/>
      <c r="Q10" s="144">
        <v>54037</v>
      </c>
      <c r="R10" s="144"/>
      <c r="S10" s="144">
        <v>32903</v>
      </c>
      <c r="T10" s="144">
        <v>33256</v>
      </c>
      <c r="U10" s="42">
        <v>14331</v>
      </c>
      <c r="V10" s="144">
        <v>11581</v>
      </c>
      <c r="W10" s="144">
        <v>35085</v>
      </c>
      <c r="X10" s="144"/>
      <c r="Y10" s="144"/>
      <c r="Z10" s="91">
        <f t="shared" si="1"/>
        <v>181193</v>
      </c>
      <c r="AA10" s="89">
        <f t="shared" si="2"/>
        <v>10014</v>
      </c>
      <c r="AB10" s="10"/>
      <c r="AC10" s="42">
        <v>2350000</v>
      </c>
      <c r="AD10" s="42">
        <v>84843</v>
      </c>
      <c r="AE10" s="42">
        <v>100600</v>
      </c>
      <c r="AF10" s="42">
        <v>1739</v>
      </c>
      <c r="AG10" s="148">
        <f t="shared" si="3"/>
        <v>2537182</v>
      </c>
      <c r="AH10" s="42">
        <v>3756</v>
      </c>
      <c r="AI10" s="146">
        <f t="shared" si="4"/>
        <v>2533426</v>
      </c>
    </row>
    <row r="11" spans="1:35" ht="12.75">
      <c r="A11" s="6">
        <v>9</v>
      </c>
      <c r="B11" s="6">
        <v>15473</v>
      </c>
      <c r="C11" s="28" t="s">
        <v>45</v>
      </c>
      <c r="D11" s="19" t="s">
        <v>38</v>
      </c>
      <c r="E11" s="149">
        <v>89273</v>
      </c>
      <c r="F11" s="144"/>
      <c r="G11" s="29"/>
      <c r="H11" s="144"/>
      <c r="I11" s="29"/>
      <c r="J11" s="144"/>
      <c r="K11" s="29"/>
      <c r="L11" s="144">
        <v>9081</v>
      </c>
      <c r="M11" s="29"/>
      <c r="N11" s="144"/>
      <c r="O11" s="91">
        <f t="shared" si="0"/>
        <v>98354</v>
      </c>
      <c r="P11" s="29"/>
      <c r="Q11" s="144">
        <v>46682</v>
      </c>
      <c r="R11" s="144"/>
      <c r="S11" s="144"/>
      <c r="T11" s="144">
        <v>10200</v>
      </c>
      <c r="U11" s="42">
        <v>19903</v>
      </c>
      <c r="V11" s="144"/>
      <c r="W11" s="144">
        <v>4300</v>
      </c>
      <c r="X11" s="144"/>
      <c r="Y11" s="144">
        <v>3003</v>
      </c>
      <c r="Z11" s="91">
        <f t="shared" si="1"/>
        <v>84088</v>
      </c>
      <c r="AA11" s="89">
        <f t="shared" si="2"/>
        <v>14266</v>
      </c>
      <c r="AB11" s="10"/>
      <c r="AC11" s="42"/>
      <c r="AD11" s="42">
        <v>10133</v>
      </c>
      <c r="AE11" s="42">
        <v>106097</v>
      </c>
      <c r="AF11" s="42">
        <v>546</v>
      </c>
      <c r="AG11" s="148">
        <f t="shared" si="3"/>
        <v>116776</v>
      </c>
      <c r="AH11" s="42">
        <v>106677</v>
      </c>
      <c r="AI11" s="146">
        <f t="shared" si="4"/>
        <v>10099</v>
      </c>
    </row>
    <row r="12" spans="1:35" ht="12.75">
      <c r="A12" s="6">
        <v>10</v>
      </c>
      <c r="B12" s="6">
        <v>9797</v>
      </c>
      <c r="C12" s="28" t="s">
        <v>46</v>
      </c>
      <c r="D12" s="19"/>
      <c r="E12" s="149">
        <v>36470</v>
      </c>
      <c r="F12" s="144"/>
      <c r="G12" s="29"/>
      <c r="H12" s="144"/>
      <c r="I12" s="29"/>
      <c r="J12" s="144"/>
      <c r="K12" s="29">
        <v>660</v>
      </c>
      <c r="L12" s="144">
        <v>13118</v>
      </c>
      <c r="M12" s="29"/>
      <c r="N12" s="144">
        <v>1430</v>
      </c>
      <c r="O12" s="91">
        <f t="shared" si="0"/>
        <v>51678</v>
      </c>
      <c r="P12" s="29"/>
      <c r="Q12" s="144">
        <v>7220</v>
      </c>
      <c r="R12" s="144"/>
      <c r="S12" s="144">
        <v>4208</v>
      </c>
      <c r="T12" s="144">
        <v>10647</v>
      </c>
      <c r="U12" s="42">
        <v>2545</v>
      </c>
      <c r="V12" s="144">
        <v>12520</v>
      </c>
      <c r="W12" s="144">
        <v>8500</v>
      </c>
      <c r="X12" s="144"/>
      <c r="Y12" s="144">
        <v>1920</v>
      </c>
      <c r="Z12" s="91">
        <f t="shared" si="1"/>
        <v>47560</v>
      </c>
      <c r="AA12" s="89">
        <f t="shared" si="2"/>
        <v>4118</v>
      </c>
      <c r="AB12" s="10"/>
      <c r="AC12" s="42">
        <v>1592000</v>
      </c>
      <c r="AD12" s="42">
        <v>20000</v>
      </c>
      <c r="AE12" s="42">
        <v>218281</v>
      </c>
      <c r="AF12" s="42"/>
      <c r="AG12" s="148">
        <f t="shared" si="3"/>
        <v>1830281</v>
      </c>
      <c r="AH12" s="42">
        <v>1528</v>
      </c>
      <c r="AI12" s="146">
        <f t="shared" si="4"/>
        <v>1828753</v>
      </c>
    </row>
    <row r="13" spans="1:35" ht="12.75">
      <c r="A13" s="6">
        <f aca="true" t="shared" si="5" ref="A13:A18">+A12+1</f>
        <v>11</v>
      </c>
      <c r="B13" s="6">
        <v>9281</v>
      </c>
      <c r="C13" s="28" t="s">
        <v>47</v>
      </c>
      <c r="D13" s="19"/>
      <c r="E13" s="149">
        <v>103033</v>
      </c>
      <c r="F13" s="144"/>
      <c r="G13" s="29">
        <v>306</v>
      </c>
      <c r="H13" s="144"/>
      <c r="I13" s="29">
        <v>6697</v>
      </c>
      <c r="J13" s="144">
        <v>250</v>
      </c>
      <c r="K13" s="29">
        <v>54737</v>
      </c>
      <c r="L13" s="144">
        <v>2149</v>
      </c>
      <c r="M13" s="29">
        <v>8788</v>
      </c>
      <c r="N13" s="144">
        <v>10835</v>
      </c>
      <c r="O13" s="91">
        <f t="shared" si="0"/>
        <v>186795</v>
      </c>
      <c r="P13" s="29"/>
      <c r="Q13" s="144">
        <v>56724</v>
      </c>
      <c r="R13" s="144">
        <v>23400</v>
      </c>
      <c r="S13" s="144">
        <v>7370</v>
      </c>
      <c r="T13" s="144">
        <v>25379</v>
      </c>
      <c r="U13" s="42">
        <v>11020</v>
      </c>
      <c r="V13" s="144">
        <v>11693</v>
      </c>
      <c r="W13" s="144">
        <v>29554</v>
      </c>
      <c r="X13" s="144"/>
      <c r="Y13" s="144">
        <v>16000</v>
      </c>
      <c r="Z13" s="91">
        <f t="shared" si="1"/>
        <v>181140</v>
      </c>
      <c r="AA13" s="89">
        <f t="shared" si="2"/>
        <v>5655</v>
      </c>
      <c r="AB13" s="10"/>
      <c r="AC13" s="42">
        <v>1250000</v>
      </c>
      <c r="AD13" s="42">
        <v>14386</v>
      </c>
      <c r="AE13" s="42">
        <v>76387</v>
      </c>
      <c r="AF13" s="42"/>
      <c r="AG13" s="148">
        <f t="shared" si="3"/>
        <v>1340773</v>
      </c>
      <c r="AH13" s="42">
        <v>43755</v>
      </c>
      <c r="AI13" s="146">
        <f t="shared" si="4"/>
        <v>1297018</v>
      </c>
    </row>
    <row r="14" spans="1:35" ht="12.75">
      <c r="A14" s="6">
        <f t="shared" si="5"/>
        <v>12</v>
      </c>
      <c r="B14" s="6">
        <v>9285</v>
      </c>
      <c r="C14" s="28" t="s">
        <v>48</v>
      </c>
      <c r="D14" s="19"/>
      <c r="E14" s="149">
        <v>95537</v>
      </c>
      <c r="F14" s="144">
        <v>2481</v>
      </c>
      <c r="G14" s="29">
        <v>281</v>
      </c>
      <c r="H14" s="144"/>
      <c r="I14" s="29">
        <v>7913</v>
      </c>
      <c r="J14" s="144"/>
      <c r="K14" s="29">
        <v>8740</v>
      </c>
      <c r="L14" s="144">
        <v>3234</v>
      </c>
      <c r="M14" s="29">
        <v>11508</v>
      </c>
      <c r="N14" s="144">
        <v>870</v>
      </c>
      <c r="O14" s="91">
        <f t="shared" si="0"/>
        <v>130564</v>
      </c>
      <c r="P14" s="29"/>
      <c r="Q14" s="144">
        <v>60875</v>
      </c>
      <c r="R14" s="144"/>
      <c r="S14" s="144">
        <v>9559</v>
      </c>
      <c r="T14" s="144">
        <v>27699</v>
      </c>
      <c r="U14" s="42">
        <v>8928</v>
      </c>
      <c r="V14" s="144">
        <v>14010</v>
      </c>
      <c r="W14" s="144">
        <v>2164</v>
      </c>
      <c r="X14" s="144"/>
      <c r="Y14" s="144">
        <v>1879</v>
      </c>
      <c r="Z14" s="91">
        <f t="shared" si="1"/>
        <v>125114</v>
      </c>
      <c r="AA14" s="89">
        <f t="shared" si="2"/>
        <v>5450</v>
      </c>
      <c r="AB14" s="10"/>
      <c r="AC14" s="42">
        <v>1043083</v>
      </c>
      <c r="AD14" s="42">
        <v>11358</v>
      </c>
      <c r="AE14" s="42">
        <v>100171</v>
      </c>
      <c r="AF14" s="42">
        <v>2861</v>
      </c>
      <c r="AG14" s="148">
        <f t="shared" si="3"/>
        <v>1157473</v>
      </c>
      <c r="AH14" s="42">
        <v>2822</v>
      </c>
      <c r="AI14" s="146">
        <f t="shared" si="4"/>
        <v>1154651</v>
      </c>
    </row>
    <row r="15" spans="1:35" ht="12.75">
      <c r="A15" s="6">
        <f t="shared" si="5"/>
        <v>13</v>
      </c>
      <c r="B15" s="6">
        <v>9282</v>
      </c>
      <c r="C15" s="28" t="s">
        <v>49</v>
      </c>
      <c r="D15" s="19"/>
      <c r="E15" s="149">
        <v>218480</v>
      </c>
      <c r="F15" s="144"/>
      <c r="G15" s="29">
        <v>33736</v>
      </c>
      <c r="H15" s="144">
        <v>1080</v>
      </c>
      <c r="I15" s="29"/>
      <c r="J15" s="144"/>
      <c r="K15" s="29">
        <v>2103</v>
      </c>
      <c r="L15" s="144">
        <v>19063</v>
      </c>
      <c r="M15" s="29">
        <v>1803</v>
      </c>
      <c r="N15" s="144">
        <v>2045</v>
      </c>
      <c r="O15" s="91">
        <f t="shared" si="0"/>
        <v>278310</v>
      </c>
      <c r="P15" s="29"/>
      <c r="Q15" s="144">
        <v>52897</v>
      </c>
      <c r="R15" s="144">
        <v>15600</v>
      </c>
      <c r="S15" s="144">
        <v>136245</v>
      </c>
      <c r="T15" s="144">
        <v>14772</v>
      </c>
      <c r="U15" s="42">
        <v>26440</v>
      </c>
      <c r="V15" s="144">
        <v>20340</v>
      </c>
      <c r="W15" s="144">
        <v>45240</v>
      </c>
      <c r="X15" s="144"/>
      <c r="Y15" s="144">
        <v>3656</v>
      </c>
      <c r="Z15" s="91">
        <f t="shared" si="1"/>
        <v>315190</v>
      </c>
      <c r="AA15" s="89">
        <f t="shared" si="2"/>
        <v>-36880</v>
      </c>
      <c r="AB15" s="10"/>
      <c r="AC15" s="42">
        <v>770000</v>
      </c>
      <c r="AD15" s="42">
        <v>22979</v>
      </c>
      <c r="AE15" s="42">
        <v>379029</v>
      </c>
      <c r="AF15" s="42"/>
      <c r="AG15" s="148">
        <f t="shared" si="3"/>
        <v>1172008</v>
      </c>
      <c r="AH15" s="42">
        <v>1721</v>
      </c>
      <c r="AI15" s="146">
        <f t="shared" si="4"/>
        <v>1170287</v>
      </c>
    </row>
    <row r="16" spans="1:35" ht="12.75">
      <c r="A16" s="6">
        <f t="shared" si="5"/>
        <v>14</v>
      </c>
      <c r="B16" s="6">
        <v>9283</v>
      </c>
      <c r="C16" s="28" t="s">
        <v>50</v>
      </c>
      <c r="D16" s="19"/>
      <c r="E16" s="149">
        <v>86183</v>
      </c>
      <c r="F16" s="144"/>
      <c r="G16" s="29">
        <v>1092</v>
      </c>
      <c r="H16" s="144"/>
      <c r="I16" s="29">
        <v>9000</v>
      </c>
      <c r="J16" s="144">
        <v>1500</v>
      </c>
      <c r="K16" s="29">
        <v>26789</v>
      </c>
      <c r="L16" s="144">
        <v>5624</v>
      </c>
      <c r="M16" s="29">
        <v>8401</v>
      </c>
      <c r="N16" s="144">
        <v>1217</v>
      </c>
      <c r="O16" s="91">
        <f t="shared" si="0"/>
        <v>139806</v>
      </c>
      <c r="P16" s="29"/>
      <c r="Q16" s="144">
        <v>61072</v>
      </c>
      <c r="R16" s="144"/>
      <c r="S16" s="144">
        <v>17116</v>
      </c>
      <c r="T16" s="144">
        <v>27610</v>
      </c>
      <c r="U16" s="42">
        <v>11328</v>
      </c>
      <c r="V16" s="42">
        <v>16433</v>
      </c>
      <c r="W16" s="42">
        <v>1092</v>
      </c>
      <c r="X16" s="42"/>
      <c r="Y16" s="42">
        <v>724</v>
      </c>
      <c r="Z16" s="91">
        <f t="shared" si="1"/>
        <v>135375</v>
      </c>
      <c r="AA16" s="89">
        <f t="shared" si="2"/>
        <v>4431</v>
      </c>
      <c r="AB16" s="10"/>
      <c r="AC16" s="42">
        <v>3640000</v>
      </c>
      <c r="AD16" s="42"/>
      <c r="AE16" s="42">
        <v>151552</v>
      </c>
      <c r="AF16" s="42">
        <v>-17143</v>
      </c>
      <c r="AG16" s="148">
        <f t="shared" si="3"/>
        <v>3774409</v>
      </c>
      <c r="AH16" s="42"/>
      <c r="AI16" s="146">
        <f t="shared" si="4"/>
        <v>3774409</v>
      </c>
    </row>
    <row r="17" spans="1:35" ht="12.75">
      <c r="A17" s="6">
        <f t="shared" si="5"/>
        <v>15</v>
      </c>
      <c r="B17" s="6">
        <v>9284</v>
      </c>
      <c r="C17" s="28" t="s">
        <v>51</v>
      </c>
      <c r="D17" s="19"/>
      <c r="E17" s="149">
        <v>53621</v>
      </c>
      <c r="F17" s="144"/>
      <c r="G17" s="29">
        <v>2565</v>
      </c>
      <c r="H17" s="144"/>
      <c r="I17" s="29"/>
      <c r="J17" s="144">
        <v>10000</v>
      </c>
      <c r="K17" s="29">
        <v>20211</v>
      </c>
      <c r="L17" s="144">
        <v>27344</v>
      </c>
      <c r="M17" s="29">
        <v>6338</v>
      </c>
      <c r="N17" s="144">
        <v>1480</v>
      </c>
      <c r="O17" s="91">
        <f t="shared" si="0"/>
        <v>121559</v>
      </c>
      <c r="P17" s="29"/>
      <c r="Q17" s="144">
        <v>62850</v>
      </c>
      <c r="R17" s="144">
        <v>21060</v>
      </c>
      <c r="S17" s="144"/>
      <c r="T17" s="144">
        <v>15512</v>
      </c>
      <c r="U17" s="42">
        <v>9329</v>
      </c>
      <c r="V17" s="144">
        <v>9326</v>
      </c>
      <c r="W17" s="144">
        <v>3626</v>
      </c>
      <c r="X17" s="144"/>
      <c r="Y17" s="144">
        <v>2325</v>
      </c>
      <c r="Z17" s="91">
        <f t="shared" si="1"/>
        <v>124028</v>
      </c>
      <c r="AA17" s="89">
        <f t="shared" si="2"/>
        <v>-2469</v>
      </c>
      <c r="AB17" s="10"/>
      <c r="AC17" s="42">
        <v>930300</v>
      </c>
      <c r="AD17" s="42">
        <v>51065</v>
      </c>
      <c r="AE17" s="42">
        <v>544160</v>
      </c>
      <c r="AF17" s="42">
        <v>-70</v>
      </c>
      <c r="AG17" s="148">
        <f t="shared" si="3"/>
        <v>1525455</v>
      </c>
      <c r="AH17" s="42">
        <v>9213</v>
      </c>
      <c r="AI17" s="146">
        <f t="shared" si="4"/>
        <v>1516242</v>
      </c>
    </row>
    <row r="18" spans="1:35" ht="12.75">
      <c r="A18" s="6">
        <f t="shared" si="5"/>
        <v>16</v>
      </c>
      <c r="B18" s="6">
        <v>9286</v>
      </c>
      <c r="C18" s="28" t="s">
        <v>52</v>
      </c>
      <c r="D18" s="19"/>
      <c r="E18" s="149">
        <v>113089</v>
      </c>
      <c r="F18" s="144">
        <v>1048</v>
      </c>
      <c r="G18" s="29">
        <v>9888</v>
      </c>
      <c r="H18" s="144"/>
      <c r="I18" s="29">
        <v>4583</v>
      </c>
      <c r="J18" s="144">
        <v>17730</v>
      </c>
      <c r="K18" s="29">
        <v>101986</v>
      </c>
      <c r="L18" s="144">
        <v>6528</v>
      </c>
      <c r="M18" s="29">
        <v>17830</v>
      </c>
      <c r="N18" s="144">
        <v>10</v>
      </c>
      <c r="O18" s="91">
        <f t="shared" si="0"/>
        <v>272692</v>
      </c>
      <c r="P18" s="29"/>
      <c r="Q18" s="144">
        <v>83377</v>
      </c>
      <c r="R18" s="144">
        <v>28400</v>
      </c>
      <c r="S18" s="144">
        <v>30727</v>
      </c>
      <c r="T18" s="144">
        <v>57642</v>
      </c>
      <c r="U18" s="42">
        <v>18213</v>
      </c>
      <c r="V18" s="144">
        <v>18321</v>
      </c>
      <c r="W18" s="144">
        <v>9768</v>
      </c>
      <c r="X18" s="144"/>
      <c r="Y18" s="144"/>
      <c r="Z18" s="91">
        <f t="shared" si="1"/>
        <v>246448</v>
      </c>
      <c r="AA18" s="89">
        <f t="shared" si="2"/>
        <v>26244</v>
      </c>
      <c r="AB18" s="10"/>
      <c r="AC18" s="42">
        <v>4375000</v>
      </c>
      <c r="AD18" s="42"/>
      <c r="AE18" s="42">
        <v>168406</v>
      </c>
      <c r="AF18" s="42">
        <v>936</v>
      </c>
      <c r="AG18" s="148">
        <f t="shared" si="3"/>
        <v>4544342</v>
      </c>
      <c r="AH18" s="42">
        <v>4541535</v>
      </c>
      <c r="AI18" s="146">
        <f t="shared" si="4"/>
        <v>2807</v>
      </c>
    </row>
    <row r="19" spans="1:35" ht="12.75">
      <c r="A19" s="6">
        <v>17</v>
      </c>
      <c r="B19" s="6">
        <v>9295</v>
      </c>
      <c r="C19" s="31" t="s">
        <v>53</v>
      </c>
      <c r="D19" s="19"/>
      <c r="E19" s="150">
        <v>106598</v>
      </c>
      <c r="F19" s="145"/>
      <c r="G19" s="151"/>
      <c r="H19" s="145"/>
      <c r="I19" s="151"/>
      <c r="J19" s="145"/>
      <c r="K19" s="151"/>
      <c r="L19" s="145">
        <v>32050</v>
      </c>
      <c r="M19" s="151">
        <v>7171</v>
      </c>
      <c r="N19" s="145"/>
      <c r="O19" s="91">
        <f t="shared" si="0"/>
        <v>145819</v>
      </c>
      <c r="P19" s="29"/>
      <c r="Q19" s="147">
        <v>24025</v>
      </c>
      <c r="R19" s="42">
        <v>2528</v>
      </c>
      <c r="S19" s="23">
        <v>11783</v>
      </c>
      <c r="T19" s="42">
        <v>16339</v>
      </c>
      <c r="U19" s="23">
        <v>42399</v>
      </c>
      <c r="V19" s="42">
        <v>13107</v>
      </c>
      <c r="W19" s="23">
        <v>-447</v>
      </c>
      <c r="X19" s="42"/>
      <c r="Y19" s="152"/>
      <c r="Z19" s="146">
        <f t="shared" si="1"/>
        <v>109734</v>
      </c>
      <c r="AA19" s="89">
        <f t="shared" si="2"/>
        <v>36085</v>
      </c>
      <c r="AB19" s="23"/>
      <c r="AC19" s="147">
        <v>2391067</v>
      </c>
      <c r="AD19" s="42"/>
      <c r="AE19" s="23">
        <v>662881</v>
      </c>
      <c r="AF19" s="42"/>
      <c r="AG19" s="153">
        <f t="shared" si="3"/>
        <v>3053948</v>
      </c>
      <c r="AH19" s="42">
        <v>28030</v>
      </c>
      <c r="AI19" s="146">
        <f t="shared" si="4"/>
        <v>3025918</v>
      </c>
    </row>
    <row r="20" spans="1:35" ht="12.75">
      <c r="A20" s="6">
        <v>18</v>
      </c>
      <c r="B20" s="32">
        <v>9733</v>
      </c>
      <c r="C20" s="31" t="s">
        <v>54</v>
      </c>
      <c r="D20" s="19" t="s">
        <v>38</v>
      </c>
      <c r="E20" s="154"/>
      <c r="F20" s="155"/>
      <c r="G20" s="156"/>
      <c r="H20" s="155"/>
      <c r="I20" s="156"/>
      <c r="J20" s="155"/>
      <c r="K20" s="156"/>
      <c r="L20" s="155"/>
      <c r="M20" s="156"/>
      <c r="N20" s="155"/>
      <c r="O20" s="91">
        <f t="shared" si="0"/>
        <v>0</v>
      </c>
      <c r="P20" s="29"/>
      <c r="Q20" s="149"/>
      <c r="R20" s="144"/>
      <c r="S20" s="29"/>
      <c r="T20" s="144"/>
      <c r="U20" s="29"/>
      <c r="V20" s="144"/>
      <c r="W20" s="29"/>
      <c r="X20" s="144"/>
      <c r="Y20" s="76"/>
      <c r="Z20" s="146">
        <f t="shared" si="1"/>
        <v>0</v>
      </c>
      <c r="AA20" s="89">
        <f t="shared" si="2"/>
        <v>0</v>
      </c>
      <c r="AB20" s="23"/>
      <c r="AC20" s="147"/>
      <c r="AD20" s="42"/>
      <c r="AE20" s="23"/>
      <c r="AF20" s="42"/>
      <c r="AG20" s="153">
        <f t="shared" si="3"/>
        <v>0</v>
      </c>
      <c r="AH20" s="42"/>
      <c r="AI20" s="146">
        <f t="shared" si="4"/>
        <v>0</v>
      </c>
    </row>
    <row r="21" spans="1:35" ht="12.75">
      <c r="A21" s="6">
        <v>19</v>
      </c>
      <c r="B21" s="32">
        <v>4995</v>
      </c>
      <c r="C21" s="31" t="s">
        <v>55</v>
      </c>
      <c r="D21" s="19"/>
      <c r="E21" s="154">
        <v>388302</v>
      </c>
      <c r="F21" s="155"/>
      <c r="G21" s="156">
        <v>5599</v>
      </c>
      <c r="H21" s="155"/>
      <c r="I21" s="156"/>
      <c r="J21" s="155"/>
      <c r="K21" s="156"/>
      <c r="L21" s="155"/>
      <c r="M21" s="156"/>
      <c r="N21" s="155"/>
      <c r="O21" s="91">
        <f t="shared" si="0"/>
        <v>393901</v>
      </c>
      <c r="P21" s="29"/>
      <c r="Q21" s="149">
        <v>92400</v>
      </c>
      <c r="R21" s="144">
        <v>25624</v>
      </c>
      <c r="S21" s="29">
        <v>47791</v>
      </c>
      <c r="T21" s="144">
        <v>77741</v>
      </c>
      <c r="U21" s="29">
        <v>35143</v>
      </c>
      <c r="V21" s="144">
        <v>2541</v>
      </c>
      <c r="W21" s="29">
        <v>46571</v>
      </c>
      <c r="X21" s="144"/>
      <c r="Y21" s="76">
        <v>6479</v>
      </c>
      <c r="Z21" s="146">
        <f t="shared" si="1"/>
        <v>334290</v>
      </c>
      <c r="AA21" s="89">
        <f t="shared" si="2"/>
        <v>59611</v>
      </c>
      <c r="AB21" s="23"/>
      <c r="AC21" s="147">
        <v>1300000</v>
      </c>
      <c r="AD21" s="42">
        <v>200000</v>
      </c>
      <c r="AE21" s="23">
        <v>10000</v>
      </c>
      <c r="AF21" s="42"/>
      <c r="AG21" s="153">
        <f t="shared" si="3"/>
        <v>1510000</v>
      </c>
      <c r="AH21" s="42">
        <v>515000</v>
      </c>
      <c r="AI21" s="146">
        <f t="shared" si="4"/>
        <v>995000</v>
      </c>
    </row>
    <row r="22" spans="1:35" ht="12.75">
      <c r="A22" s="6">
        <v>20</v>
      </c>
      <c r="B22" s="6">
        <v>9289</v>
      </c>
      <c r="C22" s="31" t="s">
        <v>56</v>
      </c>
      <c r="D22" s="19"/>
      <c r="E22" s="154">
        <v>71858</v>
      </c>
      <c r="F22" s="155"/>
      <c r="G22" s="156">
        <v>6074</v>
      </c>
      <c r="H22" s="155"/>
      <c r="I22" s="156"/>
      <c r="J22" s="155"/>
      <c r="K22" s="156">
        <v>120120</v>
      </c>
      <c r="L22" s="155">
        <v>54509</v>
      </c>
      <c r="M22" s="156">
        <v>14389</v>
      </c>
      <c r="N22" s="155">
        <v>28850</v>
      </c>
      <c r="O22" s="91">
        <f t="shared" si="0"/>
        <v>295800</v>
      </c>
      <c r="P22" s="29"/>
      <c r="Q22" s="149">
        <v>63348</v>
      </c>
      <c r="R22" s="144"/>
      <c r="S22" s="29">
        <v>61195</v>
      </c>
      <c r="T22" s="144">
        <v>105380</v>
      </c>
      <c r="U22" s="23">
        <v>17605</v>
      </c>
      <c r="V22" s="144">
        <v>29386</v>
      </c>
      <c r="W22" s="29">
        <v>23542</v>
      </c>
      <c r="X22" s="144"/>
      <c r="Y22" s="76">
        <v>815</v>
      </c>
      <c r="Z22" s="146">
        <f t="shared" si="1"/>
        <v>301271</v>
      </c>
      <c r="AA22" s="89">
        <f t="shared" si="2"/>
        <v>-5471</v>
      </c>
      <c r="AB22" s="23"/>
      <c r="AC22" s="147">
        <v>6293465</v>
      </c>
      <c r="AD22" s="42">
        <v>189568</v>
      </c>
      <c r="AE22" s="23">
        <v>1172038</v>
      </c>
      <c r="AF22" s="42">
        <v>74</v>
      </c>
      <c r="AG22" s="153">
        <f t="shared" si="3"/>
        <v>7655145</v>
      </c>
      <c r="AH22" s="42">
        <v>3231</v>
      </c>
      <c r="AI22" s="146">
        <f t="shared" si="4"/>
        <v>7651914</v>
      </c>
    </row>
    <row r="23" spans="1:35" ht="12.75">
      <c r="A23" s="6">
        <v>21</v>
      </c>
      <c r="B23" s="6">
        <v>9319</v>
      </c>
      <c r="C23" s="31" t="s">
        <v>57</v>
      </c>
      <c r="D23" s="19" t="s">
        <v>38</v>
      </c>
      <c r="E23" s="154"/>
      <c r="F23" s="155"/>
      <c r="G23" s="156"/>
      <c r="H23" s="155"/>
      <c r="I23" s="156"/>
      <c r="J23" s="155"/>
      <c r="K23" s="156"/>
      <c r="L23" s="155"/>
      <c r="M23" s="156"/>
      <c r="N23" s="155"/>
      <c r="O23" s="91">
        <f t="shared" si="0"/>
        <v>0</v>
      </c>
      <c r="P23" s="29"/>
      <c r="Q23" s="149"/>
      <c r="R23" s="144"/>
      <c r="S23" s="29"/>
      <c r="T23" s="144"/>
      <c r="U23" s="29"/>
      <c r="V23" s="144"/>
      <c r="W23" s="29"/>
      <c r="X23" s="144"/>
      <c r="Y23" s="76"/>
      <c r="Z23" s="91">
        <f t="shared" si="1"/>
        <v>0</v>
      </c>
      <c r="AA23" s="89">
        <f t="shared" si="2"/>
        <v>0</v>
      </c>
      <c r="AB23" s="23"/>
      <c r="AC23" s="147"/>
      <c r="AD23" s="42"/>
      <c r="AE23" s="23"/>
      <c r="AF23" s="42"/>
      <c r="AG23" s="153">
        <f t="shared" si="3"/>
        <v>0</v>
      </c>
      <c r="AH23" s="42"/>
      <c r="AI23" s="146">
        <f t="shared" si="4"/>
        <v>0</v>
      </c>
    </row>
    <row r="24" spans="1:35" ht="12.75">
      <c r="A24" s="6">
        <v>22</v>
      </c>
      <c r="B24" s="6">
        <v>9288</v>
      </c>
      <c r="C24" s="31" t="s">
        <v>58</v>
      </c>
      <c r="D24" s="19"/>
      <c r="E24" s="154">
        <v>198227</v>
      </c>
      <c r="F24" s="155"/>
      <c r="G24" s="156"/>
      <c r="H24" s="155"/>
      <c r="I24" s="156"/>
      <c r="J24" s="155"/>
      <c r="K24" s="156">
        <v>47127</v>
      </c>
      <c r="L24" s="155">
        <v>13814</v>
      </c>
      <c r="M24" s="156">
        <v>480</v>
      </c>
      <c r="N24" s="155">
        <v>644</v>
      </c>
      <c r="O24" s="91">
        <f t="shared" si="0"/>
        <v>260292</v>
      </c>
      <c r="P24" s="29"/>
      <c r="Q24" s="149">
        <v>125593</v>
      </c>
      <c r="R24" s="144">
        <v>41600</v>
      </c>
      <c r="S24" s="29">
        <v>12904</v>
      </c>
      <c r="T24" s="144">
        <v>40498</v>
      </c>
      <c r="U24" s="23">
        <v>27419</v>
      </c>
      <c r="V24" s="144">
        <v>19352</v>
      </c>
      <c r="W24" s="29"/>
      <c r="X24" s="144"/>
      <c r="Y24" s="76">
        <v>22398</v>
      </c>
      <c r="Z24" s="146">
        <f t="shared" si="1"/>
        <v>289764</v>
      </c>
      <c r="AA24" s="89">
        <f t="shared" si="2"/>
        <v>-29472</v>
      </c>
      <c r="AB24" s="23"/>
      <c r="AC24" s="147">
        <v>3330000</v>
      </c>
      <c r="AD24" s="42"/>
      <c r="AE24" s="23">
        <v>193010</v>
      </c>
      <c r="AF24" s="42"/>
      <c r="AG24" s="153">
        <f t="shared" si="3"/>
        <v>3523010</v>
      </c>
      <c r="AH24" s="42">
        <v>-1514</v>
      </c>
      <c r="AI24" s="146">
        <f t="shared" si="4"/>
        <v>3524524</v>
      </c>
    </row>
    <row r="25" spans="1:35" ht="12.75">
      <c r="A25" s="6">
        <v>23</v>
      </c>
      <c r="B25" s="32">
        <v>9290</v>
      </c>
      <c r="C25" s="31" t="s">
        <v>59</v>
      </c>
      <c r="D25" s="19"/>
      <c r="E25" s="154">
        <v>2722</v>
      </c>
      <c r="F25" s="155">
        <v>96</v>
      </c>
      <c r="G25" s="156"/>
      <c r="H25" s="155"/>
      <c r="I25" s="156"/>
      <c r="J25" s="155"/>
      <c r="K25" s="156"/>
      <c r="L25" s="155">
        <v>113484</v>
      </c>
      <c r="M25" s="156"/>
      <c r="N25" s="155"/>
      <c r="O25" s="91">
        <f t="shared" si="0"/>
        <v>116302</v>
      </c>
      <c r="P25" s="29"/>
      <c r="Q25" s="149">
        <v>7807</v>
      </c>
      <c r="R25" s="144"/>
      <c r="S25" s="29">
        <v>6380</v>
      </c>
      <c r="T25" s="144">
        <v>6496</v>
      </c>
      <c r="U25" s="23">
        <v>27868</v>
      </c>
      <c r="V25" s="144">
        <v>8684</v>
      </c>
      <c r="W25" s="29">
        <v>18417</v>
      </c>
      <c r="X25" s="144">
        <v>-5271</v>
      </c>
      <c r="Y25" s="76">
        <v>3895</v>
      </c>
      <c r="Z25" s="91">
        <f t="shared" si="1"/>
        <v>74276</v>
      </c>
      <c r="AA25" s="89">
        <f t="shared" si="2"/>
        <v>42026</v>
      </c>
      <c r="AB25" s="23"/>
      <c r="AC25" s="147"/>
      <c r="AD25" s="42">
        <v>9273</v>
      </c>
      <c r="AE25" s="23">
        <v>2844966</v>
      </c>
      <c r="AF25" s="42">
        <v>-1431</v>
      </c>
      <c r="AG25" s="153">
        <f t="shared" si="3"/>
        <v>2852808</v>
      </c>
      <c r="AH25" s="42">
        <v>2626053</v>
      </c>
      <c r="AI25" s="146">
        <f t="shared" si="4"/>
        <v>226755</v>
      </c>
    </row>
    <row r="26" spans="1:35" ht="12.75">
      <c r="A26" s="6">
        <v>24</v>
      </c>
      <c r="B26" s="6">
        <v>12722</v>
      </c>
      <c r="C26" s="31" t="s">
        <v>60</v>
      </c>
      <c r="D26" s="19"/>
      <c r="E26" s="154">
        <v>28779</v>
      </c>
      <c r="F26" s="155">
        <v>9764</v>
      </c>
      <c r="G26" s="156"/>
      <c r="H26" s="155"/>
      <c r="I26" s="156"/>
      <c r="J26" s="155"/>
      <c r="K26" s="156">
        <v>49369</v>
      </c>
      <c r="L26" s="155">
        <v>5905</v>
      </c>
      <c r="M26" s="156">
        <v>5391</v>
      </c>
      <c r="N26" s="155"/>
      <c r="O26" s="91">
        <f t="shared" si="0"/>
        <v>99208</v>
      </c>
      <c r="P26" s="29"/>
      <c r="Q26" s="149">
        <v>57064</v>
      </c>
      <c r="R26" s="144">
        <v>28080</v>
      </c>
      <c r="S26" s="29">
        <v>3953</v>
      </c>
      <c r="T26" s="144">
        <v>21483</v>
      </c>
      <c r="U26" s="23">
        <v>8259</v>
      </c>
      <c r="V26" s="144">
        <v>7569</v>
      </c>
      <c r="W26" s="29"/>
      <c r="X26" s="144"/>
      <c r="Y26" s="76"/>
      <c r="Z26" s="91">
        <f t="shared" si="1"/>
        <v>126408</v>
      </c>
      <c r="AA26" s="89">
        <f t="shared" si="2"/>
        <v>-27200</v>
      </c>
      <c r="AB26" s="23"/>
      <c r="AC26" s="147">
        <v>255000</v>
      </c>
      <c r="AD26" s="42">
        <v>128000</v>
      </c>
      <c r="AE26" s="23">
        <v>122317</v>
      </c>
      <c r="AF26" s="42">
        <v>2191</v>
      </c>
      <c r="AG26" s="153">
        <f t="shared" si="3"/>
        <v>507508</v>
      </c>
      <c r="AH26" s="42">
        <v>1610</v>
      </c>
      <c r="AI26" s="146">
        <f t="shared" si="4"/>
        <v>505898</v>
      </c>
    </row>
    <row r="27" spans="1:35" ht="12.75">
      <c r="A27" s="6">
        <v>25</v>
      </c>
      <c r="B27" s="6">
        <v>9293</v>
      </c>
      <c r="C27" s="31" t="s">
        <v>61</v>
      </c>
      <c r="D27" s="19"/>
      <c r="E27" s="154">
        <v>70690</v>
      </c>
      <c r="F27" s="155">
        <v>3328</v>
      </c>
      <c r="G27" s="156"/>
      <c r="H27" s="155"/>
      <c r="I27" s="156"/>
      <c r="J27" s="155"/>
      <c r="K27" s="156">
        <v>27531</v>
      </c>
      <c r="L27" s="155">
        <v>2142</v>
      </c>
      <c r="M27" s="156">
        <v>13839</v>
      </c>
      <c r="N27" s="155"/>
      <c r="O27" s="91">
        <f t="shared" si="0"/>
        <v>117530</v>
      </c>
      <c r="P27" s="29"/>
      <c r="Q27" s="149">
        <v>36433</v>
      </c>
      <c r="R27" s="144"/>
      <c r="S27" s="29">
        <v>2400</v>
      </c>
      <c r="T27" s="144">
        <v>18767</v>
      </c>
      <c r="U27" s="23">
        <v>8511</v>
      </c>
      <c r="V27" s="144">
        <v>11458</v>
      </c>
      <c r="W27" s="29">
        <v>2389</v>
      </c>
      <c r="X27" s="144"/>
      <c r="Y27" s="76">
        <v>955</v>
      </c>
      <c r="Z27" s="91">
        <f t="shared" si="1"/>
        <v>80913</v>
      </c>
      <c r="AA27" s="89">
        <f t="shared" si="2"/>
        <v>36617</v>
      </c>
      <c r="AB27" s="23"/>
      <c r="AC27" s="147">
        <v>1860000</v>
      </c>
      <c r="AD27" s="42"/>
      <c r="AE27" s="23">
        <v>91719</v>
      </c>
      <c r="AF27" s="42"/>
      <c r="AG27" s="153">
        <f t="shared" si="3"/>
        <v>1951719</v>
      </c>
      <c r="AH27" s="42"/>
      <c r="AI27" s="146">
        <f t="shared" si="4"/>
        <v>1951719</v>
      </c>
    </row>
    <row r="28" spans="1:35" ht="12.75">
      <c r="A28" s="6">
        <v>26</v>
      </c>
      <c r="B28" s="6">
        <v>9296</v>
      </c>
      <c r="C28" s="31" t="s">
        <v>62</v>
      </c>
      <c r="D28" s="19"/>
      <c r="E28" s="154">
        <v>40671</v>
      </c>
      <c r="F28" s="155"/>
      <c r="G28" s="156"/>
      <c r="H28" s="155"/>
      <c r="I28" s="156"/>
      <c r="J28" s="155"/>
      <c r="K28" s="156">
        <v>57351</v>
      </c>
      <c r="L28" s="155">
        <v>3346</v>
      </c>
      <c r="M28" s="156">
        <v>8043</v>
      </c>
      <c r="N28" s="155"/>
      <c r="O28" s="91">
        <f t="shared" si="0"/>
        <v>109411</v>
      </c>
      <c r="P28" s="29"/>
      <c r="Q28" s="149">
        <v>41502</v>
      </c>
      <c r="R28" s="144">
        <v>15495</v>
      </c>
      <c r="S28" s="29"/>
      <c r="T28" s="144">
        <v>34812</v>
      </c>
      <c r="U28" s="23">
        <v>4853</v>
      </c>
      <c r="V28" s="144">
        <v>7893</v>
      </c>
      <c r="W28" s="29"/>
      <c r="X28" s="144"/>
      <c r="Y28" s="76">
        <v>1744</v>
      </c>
      <c r="Z28" s="91">
        <f t="shared" si="1"/>
        <v>106299</v>
      </c>
      <c r="AA28" s="89">
        <f t="shared" si="2"/>
        <v>3112</v>
      </c>
      <c r="AB28" s="23"/>
      <c r="AC28" s="147"/>
      <c r="AD28" s="42"/>
      <c r="AE28" s="23">
        <v>86256</v>
      </c>
      <c r="AF28" s="42"/>
      <c r="AG28" s="153">
        <f t="shared" si="3"/>
        <v>86256</v>
      </c>
      <c r="AH28" s="42">
        <v>14267</v>
      </c>
      <c r="AI28" s="146">
        <f t="shared" si="4"/>
        <v>71989</v>
      </c>
    </row>
    <row r="29" spans="1:35" ht="12.75">
      <c r="A29" s="6">
        <f aca="true" t="shared" si="6" ref="A29:A31">+A28+1</f>
        <v>27</v>
      </c>
      <c r="B29" s="6">
        <v>9297</v>
      </c>
      <c r="C29" s="31" t="s">
        <v>63</v>
      </c>
      <c r="D29" s="19"/>
      <c r="E29" s="154">
        <v>46670</v>
      </c>
      <c r="F29" s="155"/>
      <c r="G29" s="156"/>
      <c r="H29" s="155"/>
      <c r="I29" s="156"/>
      <c r="J29" s="155"/>
      <c r="K29" s="156">
        <v>89736</v>
      </c>
      <c r="L29" s="155">
        <v>5656</v>
      </c>
      <c r="M29" s="156">
        <v>9615</v>
      </c>
      <c r="N29" s="155"/>
      <c r="O29" s="91">
        <f t="shared" si="0"/>
        <v>151677</v>
      </c>
      <c r="P29" s="29"/>
      <c r="Q29" s="149">
        <v>53642</v>
      </c>
      <c r="R29" s="144"/>
      <c r="S29" s="29">
        <v>8867</v>
      </c>
      <c r="T29" s="144">
        <v>50250</v>
      </c>
      <c r="U29" s="23">
        <v>23606</v>
      </c>
      <c r="V29" s="144">
        <v>14462</v>
      </c>
      <c r="W29" s="29"/>
      <c r="X29" s="144"/>
      <c r="Y29" s="76"/>
      <c r="Z29" s="91">
        <f t="shared" si="1"/>
        <v>150827</v>
      </c>
      <c r="AA29" s="89">
        <f t="shared" si="2"/>
        <v>850</v>
      </c>
      <c r="AB29" s="23"/>
      <c r="AC29" s="147">
        <v>813554</v>
      </c>
      <c r="AD29" s="42">
        <v>127812</v>
      </c>
      <c r="AE29" s="23">
        <v>142876</v>
      </c>
      <c r="AF29" s="42">
        <v>3152</v>
      </c>
      <c r="AG29" s="153">
        <f t="shared" si="3"/>
        <v>1087394</v>
      </c>
      <c r="AH29" s="42">
        <v>18739</v>
      </c>
      <c r="AI29" s="146">
        <f t="shared" si="4"/>
        <v>1068655</v>
      </c>
    </row>
    <row r="30" spans="1:35" ht="12.75">
      <c r="A30" s="6">
        <f t="shared" si="6"/>
        <v>28</v>
      </c>
      <c r="B30" s="6">
        <v>9298</v>
      </c>
      <c r="C30" s="34" t="s">
        <v>64</v>
      </c>
      <c r="D30" s="19"/>
      <c r="E30" s="154">
        <v>38877</v>
      </c>
      <c r="F30" s="155"/>
      <c r="G30" s="156"/>
      <c r="H30" s="155">
        <v>68662</v>
      </c>
      <c r="I30" s="156"/>
      <c r="J30" s="155"/>
      <c r="K30" s="156">
        <v>4253</v>
      </c>
      <c r="L30" s="155"/>
      <c r="M30" s="156"/>
      <c r="N30" s="155"/>
      <c r="O30" s="91">
        <f t="shared" si="0"/>
        <v>111792</v>
      </c>
      <c r="P30" s="29"/>
      <c r="Q30" s="149">
        <v>60240</v>
      </c>
      <c r="R30" s="144">
        <v>4253</v>
      </c>
      <c r="S30" s="29">
        <v>366</v>
      </c>
      <c r="T30" s="144">
        <v>56547</v>
      </c>
      <c r="U30" s="29">
        <v>2195</v>
      </c>
      <c r="V30" s="144">
        <v>5635</v>
      </c>
      <c r="W30" s="29"/>
      <c r="X30" s="144"/>
      <c r="Y30" s="76"/>
      <c r="Z30" s="91">
        <f t="shared" si="1"/>
        <v>129236</v>
      </c>
      <c r="AA30" s="89">
        <f t="shared" si="2"/>
        <v>-17444</v>
      </c>
      <c r="AB30" s="23"/>
      <c r="AC30" s="147">
        <v>1536700</v>
      </c>
      <c r="AD30" s="42">
        <v>200000</v>
      </c>
      <c r="AE30" s="23">
        <v>29088</v>
      </c>
      <c r="AF30" s="42"/>
      <c r="AG30" s="153">
        <f t="shared" si="3"/>
        <v>1765788</v>
      </c>
      <c r="AH30" s="42"/>
      <c r="AI30" s="146">
        <f t="shared" si="4"/>
        <v>1765788</v>
      </c>
    </row>
    <row r="31" spans="1:35" ht="12.75">
      <c r="A31" s="6">
        <f t="shared" si="6"/>
        <v>29</v>
      </c>
      <c r="B31" s="6">
        <v>9299</v>
      </c>
      <c r="C31" s="31" t="s">
        <v>65</v>
      </c>
      <c r="D31" s="19"/>
      <c r="E31" s="154">
        <v>135586</v>
      </c>
      <c r="F31" s="155"/>
      <c r="G31" s="156">
        <v>12217</v>
      </c>
      <c r="H31" s="155"/>
      <c r="I31" s="156"/>
      <c r="J31" s="155">
        <v>10000</v>
      </c>
      <c r="K31" s="156">
        <v>32406</v>
      </c>
      <c r="L31" s="155">
        <v>3210</v>
      </c>
      <c r="M31" s="156"/>
      <c r="N31" s="155"/>
      <c r="O31" s="91">
        <f t="shared" si="0"/>
        <v>193419</v>
      </c>
      <c r="P31" s="29"/>
      <c r="Q31" s="147">
        <v>56126</v>
      </c>
      <c r="R31" s="42"/>
      <c r="S31" s="23">
        <v>22854</v>
      </c>
      <c r="T31" s="42">
        <v>20064</v>
      </c>
      <c r="U31" s="23">
        <v>45521</v>
      </c>
      <c r="V31" s="42">
        <v>12060</v>
      </c>
      <c r="W31" s="23">
        <v>24423</v>
      </c>
      <c r="X31" s="42"/>
      <c r="Y31" s="152">
        <v>7589</v>
      </c>
      <c r="Z31" s="91">
        <f t="shared" si="1"/>
        <v>188637</v>
      </c>
      <c r="AA31" s="89">
        <f t="shared" si="2"/>
        <v>4782</v>
      </c>
      <c r="AB31" s="23"/>
      <c r="AC31" s="147">
        <v>723834</v>
      </c>
      <c r="AD31" s="42">
        <v>35632</v>
      </c>
      <c r="AE31" s="23">
        <v>126200</v>
      </c>
      <c r="AF31" s="42">
        <v>2049</v>
      </c>
      <c r="AG31" s="153">
        <f t="shared" si="3"/>
        <v>887715</v>
      </c>
      <c r="AH31" s="42">
        <v>7550</v>
      </c>
      <c r="AI31" s="146">
        <f t="shared" si="4"/>
        <v>880165</v>
      </c>
    </row>
    <row r="32" spans="1:35" ht="12.75">
      <c r="A32" s="6">
        <v>30</v>
      </c>
      <c r="B32" s="6">
        <v>18299</v>
      </c>
      <c r="C32" s="31" t="s">
        <v>66</v>
      </c>
      <c r="D32" s="19"/>
      <c r="E32" s="154">
        <v>64452</v>
      </c>
      <c r="F32" s="155"/>
      <c r="G32" s="156">
        <v>6625</v>
      </c>
      <c r="H32" s="155"/>
      <c r="I32" s="156">
        <v>4000</v>
      </c>
      <c r="J32" s="155"/>
      <c r="K32" s="156"/>
      <c r="L32" s="155"/>
      <c r="M32" s="156"/>
      <c r="N32" s="155"/>
      <c r="O32" s="91">
        <f t="shared" si="0"/>
        <v>75077</v>
      </c>
      <c r="P32" s="29"/>
      <c r="Q32" s="147">
        <v>40800</v>
      </c>
      <c r="R32" s="42"/>
      <c r="S32" s="23">
        <v>6247</v>
      </c>
      <c r="T32" s="42">
        <v>9494</v>
      </c>
      <c r="U32" s="23">
        <v>1590</v>
      </c>
      <c r="V32" s="42">
        <v>3291</v>
      </c>
      <c r="W32" s="23">
        <v>17748</v>
      </c>
      <c r="X32" s="42"/>
      <c r="Y32" s="152"/>
      <c r="Z32" s="91">
        <f t="shared" si="1"/>
        <v>79170</v>
      </c>
      <c r="AA32" s="89">
        <f t="shared" si="2"/>
        <v>-4093</v>
      </c>
      <c r="AB32" s="23"/>
      <c r="AC32" s="147"/>
      <c r="AD32" s="42"/>
      <c r="AE32" s="23"/>
      <c r="AF32" s="42"/>
      <c r="AG32" s="153">
        <f t="shared" si="3"/>
        <v>0</v>
      </c>
      <c r="AH32" s="42"/>
      <c r="AI32" s="146">
        <f t="shared" si="4"/>
        <v>0</v>
      </c>
    </row>
    <row r="33" spans="1:35" ht="12.75">
      <c r="A33" s="6">
        <v>31</v>
      </c>
      <c r="B33" s="6">
        <v>18304</v>
      </c>
      <c r="C33" s="31" t="s">
        <v>67</v>
      </c>
      <c r="D33" s="19"/>
      <c r="E33" s="154">
        <v>19898</v>
      </c>
      <c r="F33" s="155"/>
      <c r="G33" s="156"/>
      <c r="H33" s="155"/>
      <c r="I33" s="156">
        <v>400</v>
      </c>
      <c r="J33" s="155"/>
      <c r="K33" s="156"/>
      <c r="L33" s="155"/>
      <c r="M33" s="156"/>
      <c r="N33" s="155"/>
      <c r="O33" s="91">
        <f t="shared" si="0"/>
        <v>20298</v>
      </c>
      <c r="P33" s="29"/>
      <c r="Q33" s="147">
        <v>3385</v>
      </c>
      <c r="R33" s="42"/>
      <c r="S33" s="23"/>
      <c r="T33" s="42"/>
      <c r="U33" s="23">
        <v>12801</v>
      </c>
      <c r="V33" s="42">
        <v>500</v>
      </c>
      <c r="W33" s="23">
        <v>1050</v>
      </c>
      <c r="X33" s="42"/>
      <c r="Y33" s="152">
        <v>2027</v>
      </c>
      <c r="Z33" s="91">
        <f t="shared" si="1"/>
        <v>19763</v>
      </c>
      <c r="AA33" s="89">
        <f t="shared" si="2"/>
        <v>535</v>
      </c>
      <c r="AB33" s="23"/>
      <c r="AC33" s="147"/>
      <c r="AD33" s="42">
        <v>5376</v>
      </c>
      <c r="AE33" s="23">
        <v>1033</v>
      </c>
      <c r="AF33" s="42"/>
      <c r="AG33" s="153">
        <f t="shared" si="3"/>
        <v>6409</v>
      </c>
      <c r="AH33" s="42"/>
      <c r="AI33" s="146">
        <f t="shared" si="4"/>
        <v>6409</v>
      </c>
    </row>
    <row r="34" spans="1:35" ht="12.75">
      <c r="A34" s="6">
        <v>32</v>
      </c>
      <c r="B34" s="6">
        <v>9300</v>
      </c>
      <c r="C34" s="31" t="s">
        <v>68</v>
      </c>
      <c r="D34" s="19"/>
      <c r="E34" s="154">
        <v>170636</v>
      </c>
      <c r="F34" s="155"/>
      <c r="G34" s="156">
        <v>6722</v>
      </c>
      <c r="H34" s="155"/>
      <c r="I34" s="156">
        <v>8000</v>
      </c>
      <c r="J34" s="155"/>
      <c r="K34" s="156">
        <v>32781</v>
      </c>
      <c r="L34" s="155">
        <v>3019</v>
      </c>
      <c r="M34" s="156"/>
      <c r="N34" s="155"/>
      <c r="O34" s="91">
        <f t="shared" si="0"/>
        <v>221158</v>
      </c>
      <c r="P34" s="29"/>
      <c r="Q34" s="147">
        <v>52240</v>
      </c>
      <c r="R34" s="42">
        <v>3684</v>
      </c>
      <c r="S34" s="23">
        <v>28582</v>
      </c>
      <c r="T34" s="42">
        <v>67391</v>
      </c>
      <c r="U34" s="23">
        <v>12271</v>
      </c>
      <c r="V34" s="42">
        <v>17012</v>
      </c>
      <c r="W34" s="23">
        <v>39367</v>
      </c>
      <c r="X34" s="42"/>
      <c r="Y34" s="152">
        <v>2284</v>
      </c>
      <c r="Z34" s="91">
        <f t="shared" si="1"/>
        <v>222831</v>
      </c>
      <c r="AA34" s="89">
        <f t="shared" si="2"/>
        <v>-1673</v>
      </c>
      <c r="AB34" s="23"/>
      <c r="AC34" s="147">
        <v>1143561</v>
      </c>
      <c r="AD34" s="42">
        <v>85091</v>
      </c>
      <c r="AE34" s="23">
        <v>89281</v>
      </c>
      <c r="AF34" s="42">
        <v>226</v>
      </c>
      <c r="AG34" s="153">
        <f t="shared" si="3"/>
        <v>1318159</v>
      </c>
      <c r="AH34" s="42">
        <v>21999</v>
      </c>
      <c r="AI34" s="146">
        <f t="shared" si="4"/>
        <v>1296160</v>
      </c>
    </row>
    <row r="35" spans="1:35" ht="12.75">
      <c r="A35" s="6">
        <v>33</v>
      </c>
      <c r="B35" s="6">
        <v>9301</v>
      </c>
      <c r="C35" s="31" t="s">
        <v>69</v>
      </c>
      <c r="D35" s="19"/>
      <c r="E35" s="154">
        <v>78263</v>
      </c>
      <c r="F35" s="155">
        <v>32497</v>
      </c>
      <c r="G35" s="156">
        <v>4161</v>
      </c>
      <c r="H35" s="155"/>
      <c r="I35" s="156"/>
      <c r="J35" s="155"/>
      <c r="K35" s="156">
        <v>50</v>
      </c>
      <c r="L35" s="155">
        <v>9648</v>
      </c>
      <c r="M35" s="156">
        <v>206</v>
      </c>
      <c r="N35" s="155"/>
      <c r="O35" s="91">
        <f t="shared" si="0"/>
        <v>124825</v>
      </c>
      <c r="P35" s="29"/>
      <c r="Q35" s="147">
        <v>11292</v>
      </c>
      <c r="R35" s="42">
        <v>13000</v>
      </c>
      <c r="S35" s="23">
        <v>8990</v>
      </c>
      <c r="T35" s="42">
        <v>15000</v>
      </c>
      <c r="U35" s="23">
        <v>25752</v>
      </c>
      <c r="V35" s="42">
        <v>9861</v>
      </c>
      <c r="W35" s="23">
        <v>47532</v>
      </c>
      <c r="X35" s="42"/>
      <c r="Y35" s="152"/>
      <c r="Z35" s="91">
        <f t="shared" si="1"/>
        <v>131427</v>
      </c>
      <c r="AA35" s="89">
        <f t="shared" si="2"/>
        <v>-6602</v>
      </c>
      <c r="AB35" s="23"/>
      <c r="AC35" s="147">
        <v>1300000</v>
      </c>
      <c r="AD35" s="42">
        <v>120000</v>
      </c>
      <c r="AE35" s="23">
        <v>242724</v>
      </c>
      <c r="AF35" s="42"/>
      <c r="AG35" s="153">
        <f t="shared" si="3"/>
        <v>1662724</v>
      </c>
      <c r="AH35" s="42"/>
      <c r="AI35" s="146">
        <f t="shared" si="4"/>
        <v>1662724</v>
      </c>
    </row>
    <row r="36" spans="1:35" ht="12.75">
      <c r="A36" s="6">
        <v>34</v>
      </c>
      <c r="B36" s="6">
        <v>9334</v>
      </c>
      <c r="C36" s="34" t="s">
        <v>70</v>
      </c>
      <c r="D36" s="19" t="s">
        <v>38</v>
      </c>
      <c r="E36" s="154">
        <v>42280</v>
      </c>
      <c r="F36" s="155"/>
      <c r="G36" s="156">
        <v>13785</v>
      </c>
      <c r="H36" s="155"/>
      <c r="I36" s="156">
        <v>8000</v>
      </c>
      <c r="J36" s="155"/>
      <c r="K36" s="156">
        <v>3923</v>
      </c>
      <c r="L36" s="155"/>
      <c r="M36" s="156"/>
      <c r="N36" s="155"/>
      <c r="O36" s="91">
        <f t="shared" si="0"/>
        <v>67988</v>
      </c>
      <c r="P36" s="29"/>
      <c r="Q36" s="149">
        <v>47756</v>
      </c>
      <c r="R36" s="144"/>
      <c r="S36" s="29">
        <v>160</v>
      </c>
      <c r="T36" s="144">
        <v>4239</v>
      </c>
      <c r="U36" s="29">
        <v>5452</v>
      </c>
      <c r="V36" s="144">
        <v>4665</v>
      </c>
      <c r="W36" s="29">
        <v>3680</v>
      </c>
      <c r="X36" s="144"/>
      <c r="Y36" s="76">
        <v>1119</v>
      </c>
      <c r="Z36" s="91">
        <f t="shared" si="1"/>
        <v>67071</v>
      </c>
      <c r="AA36" s="89">
        <f t="shared" si="2"/>
        <v>917</v>
      </c>
      <c r="AB36" s="23"/>
      <c r="AC36" s="147"/>
      <c r="AD36" s="42"/>
      <c r="AE36" s="23"/>
      <c r="AF36" s="42"/>
      <c r="AG36" s="153">
        <f t="shared" si="3"/>
        <v>0</v>
      </c>
      <c r="AH36" s="42"/>
      <c r="AI36" s="146">
        <f t="shared" si="4"/>
        <v>0</v>
      </c>
    </row>
    <row r="37" spans="1:35" ht="12.75">
      <c r="A37" s="6">
        <v>35</v>
      </c>
      <c r="B37" s="6">
        <v>9303</v>
      </c>
      <c r="C37" s="34" t="s">
        <v>71</v>
      </c>
      <c r="D37" s="19"/>
      <c r="E37" s="154">
        <v>37553</v>
      </c>
      <c r="F37" s="155"/>
      <c r="G37" s="156"/>
      <c r="H37" s="155"/>
      <c r="I37" s="156"/>
      <c r="J37" s="155"/>
      <c r="K37" s="156">
        <v>21414</v>
      </c>
      <c r="L37" s="155">
        <v>30</v>
      </c>
      <c r="M37" s="156">
        <v>27512</v>
      </c>
      <c r="N37" s="155">
        <v>3957</v>
      </c>
      <c r="O37" s="91">
        <f t="shared" si="0"/>
        <v>90466</v>
      </c>
      <c r="P37" s="29"/>
      <c r="Q37" s="147">
        <v>51260</v>
      </c>
      <c r="R37" s="42"/>
      <c r="S37" s="23">
        <v>6013</v>
      </c>
      <c r="T37" s="42">
        <v>13690</v>
      </c>
      <c r="U37" s="23">
        <v>4095</v>
      </c>
      <c r="V37" s="42">
        <v>6585</v>
      </c>
      <c r="W37" s="23"/>
      <c r="X37" s="42"/>
      <c r="Y37" s="152">
        <v>3251</v>
      </c>
      <c r="Z37" s="91">
        <f t="shared" si="1"/>
        <v>84894</v>
      </c>
      <c r="AA37" s="89">
        <f t="shared" si="2"/>
        <v>5572</v>
      </c>
      <c r="AB37" s="23"/>
      <c r="AC37" s="147">
        <v>2376000</v>
      </c>
      <c r="AD37" s="42">
        <v>75515</v>
      </c>
      <c r="AE37" s="23">
        <v>17501</v>
      </c>
      <c r="AF37" s="42"/>
      <c r="AG37" s="153">
        <f t="shared" si="3"/>
        <v>2469016</v>
      </c>
      <c r="AH37" s="42"/>
      <c r="AI37" s="146">
        <f t="shared" si="4"/>
        <v>2469016</v>
      </c>
    </row>
    <row r="38" spans="1:35" ht="12.75">
      <c r="A38" s="6">
        <v>36</v>
      </c>
      <c r="B38" s="6">
        <v>9304</v>
      </c>
      <c r="C38" s="31" t="s">
        <v>72</v>
      </c>
      <c r="D38" s="19"/>
      <c r="E38" s="154">
        <v>87245</v>
      </c>
      <c r="F38" s="155"/>
      <c r="G38" s="156">
        <v>23927</v>
      </c>
      <c r="H38" s="155"/>
      <c r="I38" s="156"/>
      <c r="J38" s="155"/>
      <c r="K38" s="156">
        <v>20684</v>
      </c>
      <c r="L38" s="155">
        <v>8452</v>
      </c>
      <c r="M38" s="156">
        <v>1855</v>
      </c>
      <c r="N38" s="155"/>
      <c r="O38" s="91">
        <f t="shared" si="0"/>
        <v>142163</v>
      </c>
      <c r="P38" s="29"/>
      <c r="Q38" s="147">
        <v>52313</v>
      </c>
      <c r="R38" s="42"/>
      <c r="S38" s="23">
        <v>13737</v>
      </c>
      <c r="T38" s="42">
        <v>15298</v>
      </c>
      <c r="U38" s="23">
        <v>14049</v>
      </c>
      <c r="V38" s="42">
        <v>12179</v>
      </c>
      <c r="W38" s="23">
        <v>25033</v>
      </c>
      <c r="X38" s="42"/>
      <c r="Y38" s="152"/>
      <c r="Z38" s="91">
        <f t="shared" si="1"/>
        <v>132609</v>
      </c>
      <c r="AA38" s="89">
        <f t="shared" si="2"/>
        <v>9554</v>
      </c>
      <c r="AB38" s="23"/>
      <c r="AC38" s="147">
        <v>2143344</v>
      </c>
      <c r="AD38" s="42">
        <v>10454</v>
      </c>
      <c r="AE38" s="23">
        <v>870232</v>
      </c>
      <c r="AF38" s="42">
        <v>3904</v>
      </c>
      <c r="AG38" s="153">
        <f t="shared" si="3"/>
        <v>3027934</v>
      </c>
      <c r="AH38" s="42">
        <v>49752</v>
      </c>
      <c r="AI38" s="146">
        <f t="shared" si="4"/>
        <v>2978182</v>
      </c>
    </row>
    <row r="39" spans="1:35" ht="12.75">
      <c r="A39" s="6">
        <v>37</v>
      </c>
      <c r="B39" s="35">
        <v>9324</v>
      </c>
      <c r="C39" s="12" t="s">
        <v>73</v>
      </c>
      <c r="D39" s="19" t="s">
        <v>38</v>
      </c>
      <c r="E39" s="42">
        <v>17166</v>
      </c>
      <c r="F39" s="42">
        <v>1430</v>
      </c>
      <c r="G39" s="42">
        <v>0</v>
      </c>
      <c r="H39" s="42"/>
      <c r="I39" s="42">
        <v>0</v>
      </c>
      <c r="J39" s="42">
        <v>0</v>
      </c>
      <c r="K39" s="42">
        <v>15356</v>
      </c>
      <c r="L39" s="42">
        <v>40283</v>
      </c>
      <c r="M39" s="42">
        <v>26330</v>
      </c>
      <c r="N39" s="42">
        <v>66194</v>
      </c>
      <c r="O39" s="93">
        <f t="shared" si="0"/>
        <v>166759</v>
      </c>
      <c r="P39" s="36"/>
      <c r="Q39" s="42">
        <v>61929</v>
      </c>
      <c r="R39" s="42">
        <v>0</v>
      </c>
      <c r="S39" s="42">
        <v>0</v>
      </c>
      <c r="T39" s="42">
        <v>22398</v>
      </c>
      <c r="U39" s="42">
        <v>11480</v>
      </c>
      <c r="V39" s="42">
        <v>3402</v>
      </c>
      <c r="W39" s="42">
        <v>0</v>
      </c>
      <c r="X39" s="42"/>
      <c r="Y39" s="42">
        <v>68631</v>
      </c>
      <c r="Z39" s="146">
        <f t="shared" si="1"/>
        <v>167840</v>
      </c>
      <c r="AA39" s="93">
        <f t="shared" si="2"/>
        <v>-1081</v>
      </c>
      <c r="AB39" s="36"/>
      <c r="AC39" s="42">
        <v>930000</v>
      </c>
      <c r="AD39" s="42">
        <v>145000</v>
      </c>
      <c r="AE39" s="42">
        <v>1319046</v>
      </c>
      <c r="AF39" s="42"/>
      <c r="AG39" s="146">
        <f t="shared" si="3"/>
        <v>2394046</v>
      </c>
      <c r="AH39" s="157">
        <v>0</v>
      </c>
      <c r="AI39" s="146">
        <f t="shared" si="4"/>
        <v>2394046</v>
      </c>
    </row>
    <row r="40" spans="1:35" ht="12.75">
      <c r="A40" s="6">
        <v>38</v>
      </c>
      <c r="B40" s="6">
        <v>9305</v>
      </c>
      <c r="C40" s="31" t="s">
        <v>74</v>
      </c>
      <c r="D40" s="19" t="s">
        <v>38</v>
      </c>
      <c r="E40" s="154">
        <v>216948</v>
      </c>
      <c r="F40" s="155">
        <v>1545</v>
      </c>
      <c r="G40" s="156">
        <v>3389</v>
      </c>
      <c r="H40" s="155"/>
      <c r="I40" s="156">
        <v>6552</v>
      </c>
      <c r="J40" s="155">
        <v>1550</v>
      </c>
      <c r="K40" s="156">
        <v>104008</v>
      </c>
      <c r="L40" s="155">
        <v>8272</v>
      </c>
      <c r="M40" s="156">
        <v>45730</v>
      </c>
      <c r="N40" s="155">
        <v>2787</v>
      </c>
      <c r="O40" s="91">
        <f t="shared" si="0"/>
        <v>390781</v>
      </c>
      <c r="P40" s="29"/>
      <c r="Q40" s="147">
        <v>78445</v>
      </c>
      <c r="R40" s="42">
        <v>38220</v>
      </c>
      <c r="S40" s="23">
        <v>60313</v>
      </c>
      <c r="T40" s="42">
        <v>81470</v>
      </c>
      <c r="U40" s="23">
        <v>34179</v>
      </c>
      <c r="V40" s="42">
        <v>28066</v>
      </c>
      <c r="W40" s="23">
        <v>21179</v>
      </c>
      <c r="X40" s="42"/>
      <c r="Y40" s="152"/>
      <c r="Z40" s="91">
        <f t="shared" si="1"/>
        <v>341872</v>
      </c>
      <c r="AA40" s="89">
        <f t="shared" si="2"/>
        <v>48909</v>
      </c>
      <c r="AB40" s="23"/>
      <c r="AC40" s="147">
        <v>4359991</v>
      </c>
      <c r="AD40" s="42">
        <v>305540</v>
      </c>
      <c r="AE40" s="23">
        <v>188839</v>
      </c>
      <c r="AF40" s="42">
        <v>7451</v>
      </c>
      <c r="AG40" s="153">
        <f t="shared" si="3"/>
        <v>4861821</v>
      </c>
      <c r="AH40" s="42">
        <v>473249</v>
      </c>
      <c r="AI40" s="146">
        <f t="shared" si="4"/>
        <v>4388572</v>
      </c>
    </row>
    <row r="41" spans="1:35" ht="12.75">
      <c r="A41" s="6">
        <v>39</v>
      </c>
      <c r="B41" s="6">
        <v>9306</v>
      </c>
      <c r="C41" s="31" t="s">
        <v>75</v>
      </c>
      <c r="D41" s="19"/>
      <c r="E41" s="154">
        <v>109252</v>
      </c>
      <c r="F41" s="155"/>
      <c r="G41" s="156">
        <v>1476</v>
      </c>
      <c r="H41" s="155"/>
      <c r="I41" s="156"/>
      <c r="J41" s="155">
        <v>17810</v>
      </c>
      <c r="K41" s="156">
        <v>4605</v>
      </c>
      <c r="L41" s="155">
        <v>124</v>
      </c>
      <c r="M41" s="156">
        <v>48014</v>
      </c>
      <c r="N41" s="155"/>
      <c r="O41" s="91">
        <f t="shared" si="0"/>
        <v>181281</v>
      </c>
      <c r="P41" s="29"/>
      <c r="Q41" s="147">
        <v>67586</v>
      </c>
      <c r="R41" s="42"/>
      <c r="S41" s="23">
        <v>12158</v>
      </c>
      <c r="T41" s="42">
        <v>63663</v>
      </c>
      <c r="U41" s="23">
        <v>6356</v>
      </c>
      <c r="V41" s="42">
        <v>18625</v>
      </c>
      <c r="W41" s="23">
        <v>14225</v>
      </c>
      <c r="X41" s="42"/>
      <c r="Y41" s="152">
        <v>33255</v>
      </c>
      <c r="Z41" s="91">
        <f t="shared" si="1"/>
        <v>215868</v>
      </c>
      <c r="AA41" s="89">
        <f t="shared" si="2"/>
        <v>-34587</v>
      </c>
      <c r="AB41" s="23"/>
      <c r="AC41" s="147"/>
      <c r="AD41" s="42"/>
      <c r="AE41" s="23">
        <v>20857</v>
      </c>
      <c r="AF41" s="42"/>
      <c r="AG41" s="153">
        <f t="shared" si="3"/>
        <v>20857</v>
      </c>
      <c r="AH41" s="42"/>
      <c r="AI41" s="146">
        <f t="shared" si="4"/>
        <v>20857</v>
      </c>
    </row>
    <row r="42" spans="1:35" ht="12.75">
      <c r="A42" s="6">
        <v>40</v>
      </c>
      <c r="B42" s="6">
        <v>9320</v>
      </c>
      <c r="C42" s="31" t="s">
        <v>76</v>
      </c>
      <c r="D42" s="19" t="s">
        <v>38</v>
      </c>
      <c r="E42" s="158">
        <v>145460</v>
      </c>
      <c r="F42" s="159"/>
      <c r="G42" s="160"/>
      <c r="H42" s="159"/>
      <c r="I42" s="160"/>
      <c r="J42" s="159"/>
      <c r="K42" s="160">
        <v>35400</v>
      </c>
      <c r="L42" s="159">
        <v>3367</v>
      </c>
      <c r="M42" s="160">
        <v>64985</v>
      </c>
      <c r="N42" s="159"/>
      <c r="O42" s="91">
        <f t="shared" si="0"/>
        <v>249212</v>
      </c>
      <c r="P42" s="29"/>
      <c r="Q42" s="147">
        <v>121216</v>
      </c>
      <c r="R42" s="113"/>
      <c r="S42" s="23"/>
      <c r="T42" s="42">
        <v>49520</v>
      </c>
      <c r="U42" s="23">
        <v>42984</v>
      </c>
      <c r="V42" s="42">
        <v>35460</v>
      </c>
      <c r="W42" s="23"/>
      <c r="X42" s="113"/>
      <c r="Y42" s="161"/>
      <c r="Z42" s="91">
        <f t="shared" si="1"/>
        <v>249180</v>
      </c>
      <c r="AA42" s="89">
        <f t="shared" si="2"/>
        <v>32</v>
      </c>
      <c r="AB42" s="23"/>
      <c r="AC42" s="147">
        <v>2108331</v>
      </c>
      <c r="AD42" s="42">
        <v>188887</v>
      </c>
      <c r="AE42" s="23">
        <v>175517</v>
      </c>
      <c r="AF42" s="113">
        <v>2923</v>
      </c>
      <c r="AG42" s="153">
        <f t="shared" si="3"/>
        <v>2475658</v>
      </c>
      <c r="AH42" s="42">
        <v>4557</v>
      </c>
      <c r="AI42" s="146">
        <f t="shared" si="4"/>
        <v>2471101</v>
      </c>
    </row>
    <row r="43" spans="1:35" ht="12.75">
      <c r="A43" s="6">
        <v>41</v>
      </c>
      <c r="B43" s="6">
        <v>9308</v>
      </c>
      <c r="C43" s="31" t="s">
        <v>77</v>
      </c>
      <c r="D43" s="19" t="s">
        <v>38</v>
      </c>
      <c r="E43" s="154">
        <v>54711</v>
      </c>
      <c r="F43" s="155"/>
      <c r="G43" s="156"/>
      <c r="H43" s="155"/>
      <c r="I43" s="156">
        <v>2289</v>
      </c>
      <c r="J43" s="155"/>
      <c r="K43" s="156"/>
      <c r="L43" s="155">
        <v>10700</v>
      </c>
      <c r="M43" s="156"/>
      <c r="N43" s="155"/>
      <c r="O43" s="91">
        <f t="shared" si="0"/>
        <v>67700</v>
      </c>
      <c r="P43" s="29"/>
      <c r="Q43" s="147">
        <v>43240</v>
      </c>
      <c r="R43" s="42"/>
      <c r="S43" s="23">
        <v>1474</v>
      </c>
      <c r="T43" s="42">
        <v>11163</v>
      </c>
      <c r="U43" s="23">
        <v>4272</v>
      </c>
      <c r="V43" s="42">
        <v>9660</v>
      </c>
      <c r="W43" s="23">
        <v>629</v>
      </c>
      <c r="X43" s="42"/>
      <c r="Y43" s="152"/>
      <c r="Z43" s="91">
        <f t="shared" si="1"/>
        <v>70438</v>
      </c>
      <c r="AA43" s="89">
        <f t="shared" si="2"/>
        <v>-2738</v>
      </c>
      <c r="AB43" s="23"/>
      <c r="AC43" s="147">
        <v>58858</v>
      </c>
      <c r="AD43" s="42">
        <v>8674</v>
      </c>
      <c r="AE43" s="23">
        <v>204942</v>
      </c>
      <c r="AF43" s="42"/>
      <c r="AG43" s="153">
        <f t="shared" si="3"/>
        <v>272474</v>
      </c>
      <c r="AH43" s="42">
        <v>7242</v>
      </c>
      <c r="AI43" s="146">
        <f t="shared" si="4"/>
        <v>265232</v>
      </c>
    </row>
    <row r="44" spans="1:35" ht="12.75">
      <c r="A44" s="6">
        <v>42</v>
      </c>
      <c r="B44" s="6">
        <v>9307</v>
      </c>
      <c r="C44" s="31" t="s">
        <v>78</v>
      </c>
      <c r="D44" s="19"/>
      <c r="E44" s="154">
        <v>82121</v>
      </c>
      <c r="F44" s="155"/>
      <c r="G44" s="156">
        <v>320</v>
      </c>
      <c r="H44" s="155"/>
      <c r="I44" s="156"/>
      <c r="J44" s="155"/>
      <c r="K44" s="156">
        <v>4334</v>
      </c>
      <c r="L44" s="155">
        <v>1331</v>
      </c>
      <c r="M44" s="156"/>
      <c r="N44" s="155">
        <v>4168</v>
      </c>
      <c r="O44" s="91">
        <f t="shared" si="0"/>
        <v>92274</v>
      </c>
      <c r="P44" s="29"/>
      <c r="Q44" s="149">
        <v>59017</v>
      </c>
      <c r="R44" s="144"/>
      <c r="S44" s="29"/>
      <c r="T44" s="144">
        <v>14428</v>
      </c>
      <c r="U44" s="29">
        <v>3494</v>
      </c>
      <c r="V44" s="144">
        <v>8650</v>
      </c>
      <c r="W44" s="29">
        <v>1703</v>
      </c>
      <c r="X44" s="144"/>
      <c r="Y44" s="76">
        <v>6042</v>
      </c>
      <c r="Z44" s="91">
        <f t="shared" si="1"/>
        <v>93334</v>
      </c>
      <c r="AA44" s="89">
        <f t="shared" si="2"/>
        <v>-1060</v>
      </c>
      <c r="AB44" s="23"/>
      <c r="AC44" s="147">
        <v>2075000</v>
      </c>
      <c r="AD44" s="42">
        <v>80000</v>
      </c>
      <c r="AE44" s="23">
        <v>104159</v>
      </c>
      <c r="AF44" s="42"/>
      <c r="AG44" s="153">
        <f t="shared" si="3"/>
        <v>2259159</v>
      </c>
      <c r="AH44" s="42"/>
      <c r="AI44" s="146">
        <f t="shared" si="4"/>
        <v>2259159</v>
      </c>
    </row>
    <row r="45" spans="1:35" ht="12.75">
      <c r="A45" s="6">
        <v>43</v>
      </c>
      <c r="B45" s="6">
        <v>9309</v>
      </c>
      <c r="C45" s="31" t="s">
        <v>79</v>
      </c>
      <c r="D45" s="19"/>
      <c r="E45" s="154">
        <v>189921</v>
      </c>
      <c r="F45" s="155"/>
      <c r="G45" s="156">
        <v>11340</v>
      </c>
      <c r="H45" s="155">
        <v>1505</v>
      </c>
      <c r="I45" s="156">
        <v>2997</v>
      </c>
      <c r="J45" s="155"/>
      <c r="K45" s="156">
        <v>16325</v>
      </c>
      <c r="L45" s="155">
        <v>1610</v>
      </c>
      <c r="M45" s="156">
        <v>7017</v>
      </c>
      <c r="N45" s="155"/>
      <c r="O45" s="91">
        <f t="shared" si="0"/>
        <v>230715</v>
      </c>
      <c r="P45" s="29"/>
      <c r="Q45" s="147">
        <v>93740</v>
      </c>
      <c r="R45" s="42">
        <v>11192</v>
      </c>
      <c r="S45" s="23">
        <v>2637</v>
      </c>
      <c r="T45" s="42">
        <v>72995</v>
      </c>
      <c r="U45" s="23">
        <v>31520</v>
      </c>
      <c r="V45" s="42">
        <v>21869</v>
      </c>
      <c r="W45" s="23">
        <v>32913</v>
      </c>
      <c r="X45" s="42"/>
      <c r="Y45" s="152"/>
      <c r="Z45" s="91">
        <f t="shared" si="1"/>
        <v>266866</v>
      </c>
      <c r="AA45" s="89">
        <f t="shared" si="2"/>
        <v>-36151</v>
      </c>
      <c r="AB45" s="23"/>
      <c r="AC45" s="147">
        <v>927703</v>
      </c>
      <c r="AD45" s="42">
        <v>20685</v>
      </c>
      <c r="AE45" s="23">
        <v>43145</v>
      </c>
      <c r="AF45" s="42">
        <v>813</v>
      </c>
      <c r="AG45" s="153">
        <f t="shared" si="3"/>
        <v>992346</v>
      </c>
      <c r="AH45" s="42">
        <v>177336</v>
      </c>
      <c r="AI45" s="146">
        <f t="shared" si="4"/>
        <v>815010</v>
      </c>
    </row>
    <row r="46" spans="1:35" ht="12.75">
      <c r="A46" s="6">
        <v>44</v>
      </c>
      <c r="B46" s="6">
        <v>12724</v>
      </c>
      <c r="C46" s="31" t="s">
        <v>80</v>
      </c>
      <c r="D46" s="19"/>
      <c r="E46" s="154">
        <v>43441</v>
      </c>
      <c r="F46" s="155"/>
      <c r="G46" s="156">
        <v>50</v>
      </c>
      <c r="H46" s="155"/>
      <c r="I46" s="156"/>
      <c r="J46" s="155"/>
      <c r="K46" s="156">
        <v>14559</v>
      </c>
      <c r="L46" s="155">
        <v>32598</v>
      </c>
      <c r="M46" s="156">
        <v>7078</v>
      </c>
      <c r="N46" s="155"/>
      <c r="O46" s="91">
        <f t="shared" si="0"/>
        <v>97726</v>
      </c>
      <c r="P46" s="29"/>
      <c r="Q46" s="147">
        <v>49310</v>
      </c>
      <c r="R46" s="42">
        <v>23690</v>
      </c>
      <c r="S46" s="23">
        <v>1100</v>
      </c>
      <c r="T46" s="42">
        <v>28059</v>
      </c>
      <c r="U46" s="23">
        <v>4869</v>
      </c>
      <c r="V46" s="42">
        <v>9217</v>
      </c>
      <c r="W46" s="23">
        <v>50</v>
      </c>
      <c r="X46" s="42"/>
      <c r="Y46" s="152"/>
      <c r="Z46" s="91">
        <f t="shared" si="1"/>
        <v>116295</v>
      </c>
      <c r="AA46" s="89">
        <f t="shared" si="2"/>
        <v>-18569</v>
      </c>
      <c r="AB46" s="23"/>
      <c r="AC46" s="147">
        <v>1020000</v>
      </c>
      <c r="AD46" s="42"/>
      <c r="AE46" s="23">
        <v>659378</v>
      </c>
      <c r="AF46" s="42">
        <v>2150</v>
      </c>
      <c r="AG46" s="153">
        <f t="shared" si="3"/>
        <v>1681528</v>
      </c>
      <c r="AH46" s="42">
        <v>5127</v>
      </c>
      <c r="AI46" s="146">
        <f t="shared" si="4"/>
        <v>1676401</v>
      </c>
    </row>
    <row r="47" spans="1:35" ht="12.75">
      <c r="A47" s="6">
        <v>45</v>
      </c>
      <c r="B47" s="6">
        <v>9311</v>
      </c>
      <c r="C47" s="31" t="s">
        <v>81</v>
      </c>
      <c r="D47" s="19" t="s">
        <v>38</v>
      </c>
      <c r="E47" s="154">
        <v>285948</v>
      </c>
      <c r="F47" s="155"/>
      <c r="G47" s="156">
        <v>32492</v>
      </c>
      <c r="H47" s="155"/>
      <c r="I47" s="156">
        <v>4000</v>
      </c>
      <c r="J47" s="155"/>
      <c r="K47" s="156">
        <v>28323</v>
      </c>
      <c r="L47" s="155">
        <v>3373</v>
      </c>
      <c r="M47" s="156"/>
      <c r="N47" s="155">
        <v>445</v>
      </c>
      <c r="O47" s="91">
        <f t="shared" si="0"/>
        <v>354581</v>
      </c>
      <c r="P47" s="29"/>
      <c r="Q47" s="149">
        <v>164335</v>
      </c>
      <c r="R47" s="144">
        <v>37758</v>
      </c>
      <c r="S47" s="29">
        <v>71355</v>
      </c>
      <c r="T47" s="144">
        <v>40705</v>
      </c>
      <c r="U47" s="29">
        <v>15919</v>
      </c>
      <c r="V47" s="144">
        <v>24888</v>
      </c>
      <c r="W47" s="29">
        <v>36000</v>
      </c>
      <c r="X47" s="144"/>
      <c r="Y47" s="76"/>
      <c r="Z47" s="91">
        <f t="shared" si="1"/>
        <v>390960</v>
      </c>
      <c r="AA47" s="89">
        <f t="shared" si="2"/>
        <v>-36379</v>
      </c>
      <c r="AB47" s="23"/>
      <c r="AC47" s="147">
        <v>5836000</v>
      </c>
      <c r="AD47" s="42">
        <v>371459</v>
      </c>
      <c r="AE47" s="23">
        <v>88427</v>
      </c>
      <c r="AF47" s="42">
        <v>1900</v>
      </c>
      <c r="AG47" s="153">
        <f t="shared" si="3"/>
        <v>6297786</v>
      </c>
      <c r="AH47" s="42">
        <v>23610</v>
      </c>
      <c r="AI47" s="146">
        <f t="shared" si="4"/>
        <v>6274176</v>
      </c>
    </row>
    <row r="48" spans="1:35" ht="12.75">
      <c r="A48" s="6">
        <v>46</v>
      </c>
      <c r="B48" s="6">
        <v>9969</v>
      </c>
      <c r="C48" s="31" t="s">
        <v>82</v>
      </c>
      <c r="D48" s="19" t="s">
        <v>38</v>
      </c>
      <c r="E48" s="154"/>
      <c r="F48" s="155"/>
      <c r="G48" s="156"/>
      <c r="H48" s="155"/>
      <c r="I48" s="156"/>
      <c r="J48" s="155"/>
      <c r="K48" s="156"/>
      <c r="L48" s="155"/>
      <c r="M48" s="156"/>
      <c r="N48" s="155"/>
      <c r="O48" s="91">
        <f t="shared" si="0"/>
        <v>0</v>
      </c>
      <c r="P48" s="29"/>
      <c r="Q48" s="149"/>
      <c r="R48" s="144"/>
      <c r="S48" s="29"/>
      <c r="T48" s="144"/>
      <c r="U48" s="29"/>
      <c r="V48" s="144"/>
      <c r="W48" s="29"/>
      <c r="X48" s="144"/>
      <c r="Y48" s="76"/>
      <c r="Z48" s="91">
        <f t="shared" si="1"/>
        <v>0</v>
      </c>
      <c r="AA48" s="89">
        <f t="shared" si="2"/>
        <v>0</v>
      </c>
      <c r="AB48" s="23"/>
      <c r="AC48" s="147"/>
      <c r="AD48" s="42"/>
      <c r="AE48" s="23"/>
      <c r="AF48" s="42"/>
      <c r="AG48" s="153">
        <f t="shared" si="3"/>
        <v>0</v>
      </c>
      <c r="AH48" s="42"/>
      <c r="AI48" s="146">
        <f t="shared" si="4"/>
        <v>0</v>
      </c>
    </row>
    <row r="49" spans="1:35" ht="12.75">
      <c r="A49" s="6">
        <v>47</v>
      </c>
      <c r="B49" s="6">
        <v>9313</v>
      </c>
      <c r="C49" s="31" t="s">
        <v>83</v>
      </c>
      <c r="D49" s="19" t="s">
        <v>38</v>
      </c>
      <c r="E49" s="150">
        <v>109232</v>
      </c>
      <c r="F49" s="145">
        <v>565</v>
      </c>
      <c r="G49" s="151">
        <v>6704</v>
      </c>
      <c r="H49" s="145"/>
      <c r="I49" s="151"/>
      <c r="J49" s="145"/>
      <c r="K49" s="151">
        <v>22160</v>
      </c>
      <c r="L49" s="145">
        <v>1912</v>
      </c>
      <c r="M49" s="151">
        <v>3685</v>
      </c>
      <c r="N49" s="145">
        <v>5</v>
      </c>
      <c r="O49" s="91">
        <f t="shared" si="0"/>
        <v>144263</v>
      </c>
      <c r="P49" s="29"/>
      <c r="Q49" s="147">
        <v>57642</v>
      </c>
      <c r="R49" s="42">
        <v>5254</v>
      </c>
      <c r="S49" s="23">
        <v>45905</v>
      </c>
      <c r="T49" s="42">
        <v>12778</v>
      </c>
      <c r="U49" s="23">
        <v>13653</v>
      </c>
      <c r="V49" s="42">
        <v>15544</v>
      </c>
      <c r="W49" s="23">
        <v>6407</v>
      </c>
      <c r="X49" s="42"/>
      <c r="Y49" s="152">
        <v>4</v>
      </c>
      <c r="Z49" s="91">
        <f t="shared" si="1"/>
        <v>157187</v>
      </c>
      <c r="AA49" s="89">
        <f t="shared" si="2"/>
        <v>-12924</v>
      </c>
      <c r="AB49" s="23"/>
      <c r="AC49" s="147">
        <v>3022618</v>
      </c>
      <c r="AD49" s="42">
        <v>222749</v>
      </c>
      <c r="AE49" s="23">
        <v>27649</v>
      </c>
      <c r="AF49" s="42"/>
      <c r="AG49" s="153">
        <f t="shared" si="3"/>
        <v>3273016</v>
      </c>
      <c r="AH49" s="42">
        <v>43681</v>
      </c>
      <c r="AI49" s="146">
        <f t="shared" si="4"/>
        <v>3229335</v>
      </c>
    </row>
    <row r="50" spans="1:35" ht="12.75">
      <c r="A50" s="6">
        <v>48</v>
      </c>
      <c r="B50" s="6">
        <v>9312</v>
      </c>
      <c r="C50" s="31" t="s">
        <v>84</v>
      </c>
      <c r="D50" s="19" t="s">
        <v>38</v>
      </c>
      <c r="E50" s="150"/>
      <c r="F50" s="145"/>
      <c r="G50" s="151"/>
      <c r="H50" s="145"/>
      <c r="I50" s="151"/>
      <c r="J50" s="145"/>
      <c r="K50" s="151"/>
      <c r="L50" s="145"/>
      <c r="M50" s="151"/>
      <c r="N50" s="145"/>
      <c r="O50" s="91">
        <f t="shared" si="0"/>
        <v>0</v>
      </c>
      <c r="P50" s="29"/>
      <c r="Q50" s="147"/>
      <c r="R50" s="42"/>
      <c r="S50" s="23"/>
      <c r="T50" s="42"/>
      <c r="U50" s="23"/>
      <c r="V50" s="42"/>
      <c r="W50" s="23"/>
      <c r="X50" s="42"/>
      <c r="Y50" s="152"/>
      <c r="Z50" s="91">
        <f t="shared" si="1"/>
        <v>0</v>
      </c>
      <c r="AA50" s="89">
        <f t="shared" si="2"/>
        <v>0</v>
      </c>
      <c r="AB50" s="23"/>
      <c r="AC50" s="147"/>
      <c r="AD50" s="42"/>
      <c r="AE50" s="23"/>
      <c r="AF50" s="42"/>
      <c r="AG50" s="153">
        <f t="shared" si="3"/>
        <v>0</v>
      </c>
      <c r="AH50" s="42"/>
      <c r="AI50" s="146">
        <f t="shared" si="4"/>
        <v>0</v>
      </c>
    </row>
    <row r="51" spans="1:35" ht="12.75">
      <c r="A51" s="6">
        <v>49</v>
      </c>
      <c r="B51" s="32">
        <v>13344</v>
      </c>
      <c r="C51" s="31" t="s">
        <v>85</v>
      </c>
      <c r="D51" s="19"/>
      <c r="E51" s="150">
        <v>63870</v>
      </c>
      <c r="F51" s="145"/>
      <c r="G51" s="151"/>
      <c r="H51" s="145"/>
      <c r="I51" s="151"/>
      <c r="J51" s="145"/>
      <c r="K51" s="151"/>
      <c r="L51" s="145">
        <v>152</v>
      </c>
      <c r="M51" s="151"/>
      <c r="N51" s="145"/>
      <c r="O51" s="91">
        <f t="shared" si="0"/>
        <v>64022</v>
      </c>
      <c r="P51" s="29"/>
      <c r="Q51" s="147">
        <v>18333</v>
      </c>
      <c r="R51" s="42"/>
      <c r="S51" s="23">
        <v>940</v>
      </c>
      <c r="T51" s="42">
        <v>5000</v>
      </c>
      <c r="U51" s="23">
        <v>4507</v>
      </c>
      <c r="V51" s="42">
        <v>4237</v>
      </c>
      <c r="W51" s="23"/>
      <c r="X51" s="42"/>
      <c r="Y51" s="152">
        <v>15945</v>
      </c>
      <c r="Z51" s="91">
        <f t="shared" si="1"/>
        <v>48962</v>
      </c>
      <c r="AA51" s="89">
        <f t="shared" si="2"/>
        <v>15060</v>
      </c>
      <c r="AB51" s="23"/>
      <c r="AC51" s="147"/>
      <c r="AD51" s="42">
        <v>39513</v>
      </c>
      <c r="AE51" s="23"/>
      <c r="AF51" s="42"/>
      <c r="AG51" s="153">
        <f t="shared" si="3"/>
        <v>39513</v>
      </c>
      <c r="AH51" s="42">
        <v>690</v>
      </c>
      <c r="AI51" s="146">
        <f t="shared" si="4"/>
        <v>38823</v>
      </c>
    </row>
    <row r="52" spans="1:35" ht="12.75">
      <c r="A52" s="6">
        <v>50</v>
      </c>
      <c r="B52" s="6">
        <v>9316</v>
      </c>
      <c r="C52" s="31" t="s">
        <v>86</v>
      </c>
      <c r="D52" s="19" t="s">
        <v>38</v>
      </c>
      <c r="E52" s="154">
        <v>6546</v>
      </c>
      <c r="F52" s="155"/>
      <c r="G52" s="156"/>
      <c r="H52" s="155"/>
      <c r="I52" s="156"/>
      <c r="J52" s="155"/>
      <c r="K52" s="156">
        <v>5983</v>
      </c>
      <c r="L52" s="155">
        <v>5267</v>
      </c>
      <c r="M52" s="156">
        <v>9345</v>
      </c>
      <c r="N52" s="155">
        <v>1800</v>
      </c>
      <c r="O52" s="91">
        <f t="shared" si="0"/>
        <v>28941</v>
      </c>
      <c r="P52" s="29"/>
      <c r="Q52" s="149">
        <v>6230</v>
      </c>
      <c r="R52" s="144"/>
      <c r="S52" s="29">
        <v>173</v>
      </c>
      <c r="T52" s="144">
        <v>15256</v>
      </c>
      <c r="U52" s="23">
        <v>1173</v>
      </c>
      <c r="V52" s="42">
        <v>3916</v>
      </c>
      <c r="W52" s="23"/>
      <c r="X52" s="42"/>
      <c r="Y52" s="152">
        <v>-2523</v>
      </c>
      <c r="Z52" s="91">
        <f t="shared" si="1"/>
        <v>24225</v>
      </c>
      <c r="AA52" s="89">
        <f t="shared" si="2"/>
        <v>4716</v>
      </c>
      <c r="AB52" s="23"/>
      <c r="AC52" s="147"/>
      <c r="AD52" s="42"/>
      <c r="AE52" s="23">
        <v>109319</v>
      </c>
      <c r="AF52" s="42"/>
      <c r="AG52" s="153">
        <f t="shared" si="3"/>
        <v>109319</v>
      </c>
      <c r="AH52" s="42"/>
      <c r="AI52" s="146">
        <f t="shared" si="4"/>
        <v>109319</v>
      </c>
    </row>
    <row r="53" spans="1:35" ht="12.75">
      <c r="A53" s="6">
        <v>51</v>
      </c>
      <c r="B53" s="6">
        <v>9317</v>
      </c>
      <c r="C53" s="31" t="s">
        <v>87</v>
      </c>
      <c r="D53" s="19"/>
      <c r="E53" s="154">
        <v>68743</v>
      </c>
      <c r="F53" s="155"/>
      <c r="G53" s="156">
        <v>113014</v>
      </c>
      <c r="H53" s="155"/>
      <c r="I53" s="156"/>
      <c r="J53" s="155"/>
      <c r="K53" s="156">
        <v>41811</v>
      </c>
      <c r="L53" s="155">
        <v>3177</v>
      </c>
      <c r="M53" s="156">
        <v>28703</v>
      </c>
      <c r="N53" s="155"/>
      <c r="O53" s="91">
        <f t="shared" si="0"/>
        <v>255448</v>
      </c>
      <c r="P53" s="29"/>
      <c r="Q53" s="149">
        <v>31791</v>
      </c>
      <c r="R53" s="144">
        <v>13794</v>
      </c>
      <c r="S53" s="29">
        <v>49285</v>
      </c>
      <c r="T53" s="144">
        <v>10005</v>
      </c>
      <c r="U53" s="23">
        <v>12665</v>
      </c>
      <c r="V53" s="144">
        <v>12793</v>
      </c>
      <c r="W53" s="29">
        <v>142418</v>
      </c>
      <c r="X53" s="144"/>
      <c r="Y53" s="76">
        <v>4426</v>
      </c>
      <c r="Z53" s="91">
        <f t="shared" si="1"/>
        <v>277177</v>
      </c>
      <c r="AA53" s="89">
        <f t="shared" si="2"/>
        <v>-21729</v>
      </c>
      <c r="AB53" s="23"/>
      <c r="AC53" s="147">
        <v>660000</v>
      </c>
      <c r="AD53" s="42"/>
      <c r="AE53" s="23">
        <v>155733</v>
      </c>
      <c r="AF53" s="42"/>
      <c r="AG53" s="153">
        <f t="shared" si="3"/>
        <v>815733</v>
      </c>
      <c r="AH53" s="42"/>
      <c r="AI53" s="146">
        <f t="shared" si="4"/>
        <v>815733</v>
      </c>
    </row>
    <row r="54" spans="1:35" ht="12.75">
      <c r="A54" s="6">
        <v>52</v>
      </c>
      <c r="B54" s="6">
        <v>9871</v>
      </c>
      <c r="C54" s="31" t="s">
        <v>88</v>
      </c>
      <c r="D54" s="19" t="s">
        <v>38</v>
      </c>
      <c r="E54" s="154">
        <v>18619</v>
      </c>
      <c r="F54" s="155">
        <v>2584</v>
      </c>
      <c r="G54" s="156"/>
      <c r="H54" s="155"/>
      <c r="I54" s="156"/>
      <c r="J54" s="155"/>
      <c r="K54" s="156"/>
      <c r="L54" s="155"/>
      <c r="M54" s="156"/>
      <c r="N54" s="155">
        <v>7700</v>
      </c>
      <c r="O54" s="91">
        <f t="shared" si="0"/>
        <v>28903</v>
      </c>
      <c r="P54" s="29"/>
      <c r="Q54" s="149"/>
      <c r="R54" s="144">
        <v>89000</v>
      </c>
      <c r="S54" s="29"/>
      <c r="T54" s="144"/>
      <c r="U54" s="23">
        <v>6295</v>
      </c>
      <c r="V54" s="144">
        <v>7284</v>
      </c>
      <c r="W54" s="29"/>
      <c r="X54" s="144"/>
      <c r="Y54" s="76">
        <v>6705</v>
      </c>
      <c r="Z54" s="91">
        <f t="shared" si="1"/>
        <v>109284</v>
      </c>
      <c r="AA54" s="89">
        <f t="shared" si="2"/>
        <v>-80381</v>
      </c>
      <c r="AB54" s="23"/>
      <c r="AC54" s="147">
        <v>1100000</v>
      </c>
      <c r="AD54" s="42"/>
      <c r="AE54" s="23">
        <v>70000</v>
      </c>
      <c r="AF54" s="42">
        <v>2900</v>
      </c>
      <c r="AG54" s="153">
        <f t="shared" si="3"/>
        <v>1172900</v>
      </c>
      <c r="AH54" s="42"/>
      <c r="AI54" s="146">
        <f t="shared" si="4"/>
        <v>1172900</v>
      </c>
    </row>
    <row r="55" spans="1:35" ht="12.75">
      <c r="A55" s="6">
        <v>53</v>
      </c>
      <c r="B55" s="6">
        <v>9322</v>
      </c>
      <c r="C55" s="31" t="s">
        <v>89</v>
      </c>
      <c r="D55" s="19" t="s">
        <v>38</v>
      </c>
      <c r="E55" s="154"/>
      <c r="F55" s="155"/>
      <c r="G55" s="156"/>
      <c r="H55" s="155"/>
      <c r="I55" s="156"/>
      <c r="J55" s="155"/>
      <c r="K55" s="156"/>
      <c r="L55" s="155"/>
      <c r="M55" s="156"/>
      <c r="N55" s="155"/>
      <c r="O55" s="91">
        <f t="shared" si="0"/>
        <v>0</v>
      </c>
      <c r="P55" s="29"/>
      <c r="Q55" s="149"/>
      <c r="R55" s="144"/>
      <c r="S55" s="29"/>
      <c r="T55" s="144"/>
      <c r="U55" s="23"/>
      <c r="V55" s="144"/>
      <c r="W55" s="29"/>
      <c r="X55" s="144"/>
      <c r="Y55" s="76"/>
      <c r="Z55" s="91">
        <f t="shared" si="1"/>
        <v>0</v>
      </c>
      <c r="AA55" s="89">
        <f t="shared" si="2"/>
        <v>0</v>
      </c>
      <c r="AB55" s="23"/>
      <c r="AC55" s="147"/>
      <c r="AD55" s="42"/>
      <c r="AE55" s="23"/>
      <c r="AF55" s="42"/>
      <c r="AG55" s="153">
        <f t="shared" si="3"/>
        <v>0</v>
      </c>
      <c r="AH55" s="42"/>
      <c r="AI55" s="146">
        <f t="shared" si="4"/>
        <v>0</v>
      </c>
    </row>
    <row r="56" spans="1:35" ht="12.75">
      <c r="A56" s="6">
        <v>54</v>
      </c>
      <c r="B56" s="6">
        <v>9323</v>
      </c>
      <c r="C56" s="31" t="s">
        <v>90</v>
      </c>
      <c r="D56" s="19"/>
      <c r="E56" s="150">
        <v>52594</v>
      </c>
      <c r="F56" s="145"/>
      <c r="G56" s="151"/>
      <c r="H56" s="145"/>
      <c r="I56" s="151"/>
      <c r="J56" s="145"/>
      <c r="K56" s="151">
        <v>42352</v>
      </c>
      <c r="L56" s="145">
        <v>18957</v>
      </c>
      <c r="M56" s="151"/>
      <c r="N56" s="145">
        <v>2858</v>
      </c>
      <c r="O56" s="91">
        <f t="shared" si="0"/>
        <v>116761</v>
      </c>
      <c r="P56" s="29"/>
      <c r="Q56" s="147">
        <v>58064</v>
      </c>
      <c r="R56" s="42"/>
      <c r="S56" s="23"/>
      <c r="T56" s="42">
        <v>49182</v>
      </c>
      <c r="U56" s="23">
        <v>2590</v>
      </c>
      <c r="V56" s="42">
        <v>6039</v>
      </c>
      <c r="W56" s="23">
        <v>1358</v>
      </c>
      <c r="X56" s="42"/>
      <c r="Y56" s="152"/>
      <c r="Z56" s="91">
        <f t="shared" si="1"/>
        <v>117233</v>
      </c>
      <c r="AA56" s="89">
        <f t="shared" si="2"/>
        <v>-472</v>
      </c>
      <c r="AB56" s="23"/>
      <c r="AC56" s="147"/>
      <c r="AD56" s="42"/>
      <c r="AE56" s="23">
        <v>382269</v>
      </c>
      <c r="AF56" s="42"/>
      <c r="AG56" s="153">
        <f t="shared" si="3"/>
        <v>382269</v>
      </c>
      <c r="AH56" s="42">
        <v>851</v>
      </c>
      <c r="AI56" s="146">
        <f t="shared" si="4"/>
        <v>381418</v>
      </c>
    </row>
    <row r="57" spans="1:35" ht="12.75">
      <c r="A57" s="6">
        <v>55</v>
      </c>
      <c r="B57" s="6">
        <v>9336</v>
      </c>
      <c r="C57" s="31" t="s">
        <v>91</v>
      </c>
      <c r="D57" s="19"/>
      <c r="E57" s="154">
        <v>48236</v>
      </c>
      <c r="F57" s="155">
        <v>5834</v>
      </c>
      <c r="G57" s="156"/>
      <c r="H57" s="155"/>
      <c r="I57" s="156"/>
      <c r="J57" s="155"/>
      <c r="K57" s="156">
        <v>4500</v>
      </c>
      <c r="L57" s="155"/>
      <c r="M57" s="156">
        <v>53090</v>
      </c>
      <c r="N57" s="155"/>
      <c r="O57" s="91">
        <f t="shared" si="0"/>
        <v>111660</v>
      </c>
      <c r="P57" s="29"/>
      <c r="Q57" s="149">
        <v>51736</v>
      </c>
      <c r="R57" s="144"/>
      <c r="S57" s="29"/>
      <c r="T57" s="144">
        <v>38595</v>
      </c>
      <c r="U57" s="23"/>
      <c r="V57" s="144">
        <v>15518</v>
      </c>
      <c r="W57" s="29">
        <v>15600</v>
      </c>
      <c r="X57" s="144"/>
      <c r="Y57" s="76">
        <v>2645</v>
      </c>
      <c r="Z57" s="91">
        <f t="shared" si="1"/>
        <v>124094</v>
      </c>
      <c r="AA57" s="89">
        <f t="shared" si="2"/>
        <v>-12434</v>
      </c>
      <c r="AB57" s="23"/>
      <c r="AC57" s="147">
        <v>2975000</v>
      </c>
      <c r="AD57" s="42"/>
      <c r="AE57" s="23">
        <v>104148</v>
      </c>
      <c r="AF57" s="42"/>
      <c r="AG57" s="153">
        <f t="shared" si="3"/>
        <v>3079148</v>
      </c>
      <c r="AH57" s="42"/>
      <c r="AI57" s="146">
        <f t="shared" si="4"/>
        <v>3079148</v>
      </c>
    </row>
    <row r="58" spans="1:35" ht="12.75">
      <c r="A58" s="6">
        <v>56</v>
      </c>
      <c r="B58" s="6">
        <v>9326</v>
      </c>
      <c r="C58" s="31" t="s">
        <v>92</v>
      </c>
      <c r="D58" s="19"/>
      <c r="E58" s="150">
        <v>104949</v>
      </c>
      <c r="F58" s="145">
        <v>1052</v>
      </c>
      <c r="G58" s="151"/>
      <c r="H58" s="145"/>
      <c r="I58" s="151">
        <v>8091</v>
      </c>
      <c r="J58" s="145"/>
      <c r="K58" s="151">
        <v>52733</v>
      </c>
      <c r="L58" s="145">
        <v>14105</v>
      </c>
      <c r="M58" s="151">
        <v>140576</v>
      </c>
      <c r="N58" s="145"/>
      <c r="O58" s="91">
        <f t="shared" si="0"/>
        <v>321506</v>
      </c>
      <c r="P58" s="29"/>
      <c r="Q58" s="147">
        <v>88988</v>
      </c>
      <c r="R58" s="42"/>
      <c r="S58" s="23">
        <v>52825</v>
      </c>
      <c r="T58" s="42">
        <v>147883</v>
      </c>
      <c r="U58" s="23">
        <v>13673</v>
      </c>
      <c r="V58" s="42">
        <v>29198</v>
      </c>
      <c r="W58" s="23">
        <v>29156</v>
      </c>
      <c r="X58" s="42"/>
      <c r="Y58" s="152">
        <v>9569</v>
      </c>
      <c r="Z58" s="91">
        <f t="shared" si="1"/>
        <v>371292</v>
      </c>
      <c r="AA58" s="89">
        <f t="shared" si="2"/>
        <v>-49786</v>
      </c>
      <c r="AB58" s="23"/>
      <c r="AC58" s="147">
        <v>3058201</v>
      </c>
      <c r="AD58" s="42">
        <v>88354</v>
      </c>
      <c r="AE58" s="23">
        <v>314534</v>
      </c>
      <c r="AF58" s="42">
        <v>48169</v>
      </c>
      <c r="AG58" s="153">
        <f t="shared" si="3"/>
        <v>3509258</v>
      </c>
      <c r="AH58" s="42">
        <v>62391</v>
      </c>
      <c r="AI58" s="146">
        <f t="shared" si="4"/>
        <v>3446867</v>
      </c>
    </row>
    <row r="59" spans="1:35" ht="12.75">
      <c r="A59" s="6">
        <v>57</v>
      </c>
      <c r="B59" s="6">
        <v>9325</v>
      </c>
      <c r="C59" s="31" t="s">
        <v>93</v>
      </c>
      <c r="D59" s="19"/>
      <c r="E59" s="150">
        <v>149530</v>
      </c>
      <c r="F59" s="145"/>
      <c r="G59" s="151"/>
      <c r="H59" s="145"/>
      <c r="I59" s="151"/>
      <c r="J59" s="145"/>
      <c r="K59" s="151">
        <v>188852</v>
      </c>
      <c r="L59" s="145">
        <v>5151</v>
      </c>
      <c r="M59" s="151"/>
      <c r="N59" s="145"/>
      <c r="O59" s="91">
        <f t="shared" si="0"/>
        <v>343533</v>
      </c>
      <c r="P59" s="29"/>
      <c r="Q59" s="147">
        <v>42823</v>
      </c>
      <c r="R59" s="42"/>
      <c r="S59" s="23">
        <v>126019</v>
      </c>
      <c r="T59" s="42">
        <v>110650</v>
      </c>
      <c r="U59" s="23">
        <v>34065</v>
      </c>
      <c r="V59" s="42">
        <v>29675</v>
      </c>
      <c r="W59" s="23">
        <v>5000</v>
      </c>
      <c r="X59" s="42"/>
      <c r="Y59" s="152"/>
      <c r="Z59" s="91">
        <f t="shared" si="1"/>
        <v>348232</v>
      </c>
      <c r="AA59" s="89">
        <f t="shared" si="2"/>
        <v>-4699</v>
      </c>
      <c r="AB59" s="23"/>
      <c r="AC59" s="147">
        <v>6084000</v>
      </c>
      <c r="AD59" s="42">
        <v>937000</v>
      </c>
      <c r="AE59" s="23">
        <v>147006</v>
      </c>
      <c r="AF59" s="42">
        <v>10660</v>
      </c>
      <c r="AG59" s="153">
        <f t="shared" si="3"/>
        <v>7178666</v>
      </c>
      <c r="AH59" s="42">
        <v>44202</v>
      </c>
      <c r="AI59" s="146">
        <f t="shared" si="4"/>
        <v>7134464</v>
      </c>
    </row>
    <row r="60" spans="1:35" ht="12.75">
      <c r="A60" s="6">
        <v>58</v>
      </c>
      <c r="B60" s="32">
        <v>9302</v>
      </c>
      <c r="C60" s="31" t="s">
        <v>94</v>
      </c>
      <c r="D60" s="19"/>
      <c r="E60" s="150">
        <v>45623</v>
      </c>
      <c r="F60" s="145">
        <v>1350</v>
      </c>
      <c r="G60" s="151"/>
      <c r="H60" s="145"/>
      <c r="I60" s="151"/>
      <c r="J60" s="145"/>
      <c r="K60" s="151">
        <v>34158</v>
      </c>
      <c r="L60" s="145">
        <v>143</v>
      </c>
      <c r="M60" s="151"/>
      <c r="N60" s="145"/>
      <c r="O60" s="91">
        <f t="shared" si="0"/>
        <v>81274</v>
      </c>
      <c r="P60" s="29"/>
      <c r="Q60" s="147">
        <v>34528</v>
      </c>
      <c r="R60" s="42">
        <v>22890</v>
      </c>
      <c r="S60" s="23">
        <v>271</v>
      </c>
      <c r="T60" s="42">
        <v>20420</v>
      </c>
      <c r="U60" s="23">
        <v>6124</v>
      </c>
      <c r="V60" s="42">
        <v>3696</v>
      </c>
      <c r="W60" s="23">
        <v>2350</v>
      </c>
      <c r="X60" s="42"/>
      <c r="Y60" s="152">
        <v>6687</v>
      </c>
      <c r="Z60" s="91">
        <f t="shared" si="1"/>
        <v>96966</v>
      </c>
      <c r="AA60" s="89">
        <f t="shared" si="2"/>
        <v>-15692</v>
      </c>
      <c r="AB60" s="23"/>
      <c r="AC60" s="147">
        <v>839363</v>
      </c>
      <c r="AD60" s="42"/>
      <c r="AE60" s="23">
        <v>9425</v>
      </c>
      <c r="AF60" s="42"/>
      <c r="AG60" s="153">
        <f t="shared" si="3"/>
        <v>848788</v>
      </c>
      <c r="AH60" s="42">
        <v>1280</v>
      </c>
      <c r="AI60" s="146">
        <f t="shared" si="4"/>
        <v>847508</v>
      </c>
    </row>
    <row r="61" spans="1:35" ht="12.75">
      <c r="A61" s="6">
        <v>59</v>
      </c>
      <c r="B61" s="6">
        <v>9321</v>
      </c>
      <c r="C61" s="31" t="s">
        <v>95</v>
      </c>
      <c r="D61" s="19"/>
      <c r="E61" s="150">
        <v>618502</v>
      </c>
      <c r="F61" s="145">
        <v>21788</v>
      </c>
      <c r="G61" s="151"/>
      <c r="H61" s="145"/>
      <c r="I61" s="151">
        <v>3675</v>
      </c>
      <c r="J61" s="145"/>
      <c r="K61" s="151">
        <v>38357</v>
      </c>
      <c r="L61" s="145"/>
      <c r="M61" s="151">
        <v>44600</v>
      </c>
      <c r="N61" s="145"/>
      <c r="O61" s="91">
        <f t="shared" si="0"/>
        <v>726922</v>
      </c>
      <c r="P61" s="29"/>
      <c r="Q61" s="147">
        <v>122003</v>
      </c>
      <c r="R61" s="42">
        <v>53030</v>
      </c>
      <c r="S61" s="23">
        <v>170978</v>
      </c>
      <c r="T61" s="42">
        <v>146084</v>
      </c>
      <c r="U61" s="23">
        <v>170386</v>
      </c>
      <c r="V61" s="42">
        <v>61138</v>
      </c>
      <c r="W61" s="23">
        <v>36188</v>
      </c>
      <c r="X61" s="42"/>
      <c r="Y61" s="152"/>
      <c r="Z61" s="91">
        <f t="shared" si="1"/>
        <v>759807</v>
      </c>
      <c r="AA61" s="89">
        <f t="shared" si="2"/>
        <v>-32885</v>
      </c>
      <c r="AB61" s="23"/>
      <c r="AC61" s="147">
        <v>4210376</v>
      </c>
      <c r="AD61" s="42">
        <v>76917</v>
      </c>
      <c r="AE61" s="23">
        <v>53088</v>
      </c>
      <c r="AF61" s="42">
        <v>6197</v>
      </c>
      <c r="AG61" s="153">
        <f t="shared" si="3"/>
        <v>4346578</v>
      </c>
      <c r="AH61" s="42">
        <v>396290</v>
      </c>
      <c r="AI61" s="146">
        <f t="shared" si="4"/>
        <v>3950288</v>
      </c>
    </row>
    <row r="62" spans="1:35" ht="12.75">
      <c r="A62" s="6">
        <v>60</v>
      </c>
      <c r="B62" s="6">
        <v>9327</v>
      </c>
      <c r="C62" s="31" t="s">
        <v>96</v>
      </c>
      <c r="D62" s="19"/>
      <c r="E62" s="150">
        <v>215022</v>
      </c>
      <c r="F62" s="145">
        <v>20690</v>
      </c>
      <c r="G62" s="151">
        <v>2000</v>
      </c>
      <c r="H62" s="145"/>
      <c r="I62" s="151"/>
      <c r="J62" s="145">
        <v>2000</v>
      </c>
      <c r="K62" s="151">
        <v>25008</v>
      </c>
      <c r="L62" s="145">
        <v>25109</v>
      </c>
      <c r="M62" s="151">
        <v>3850</v>
      </c>
      <c r="N62" s="145">
        <v>26887</v>
      </c>
      <c r="O62" s="91">
        <f t="shared" si="0"/>
        <v>320566</v>
      </c>
      <c r="P62" s="29"/>
      <c r="Q62" s="147">
        <v>99097</v>
      </c>
      <c r="R62" s="42">
        <v>4334</v>
      </c>
      <c r="S62" s="23">
        <v>85438</v>
      </c>
      <c r="T62" s="42">
        <v>32560</v>
      </c>
      <c r="U62" s="23">
        <v>18320</v>
      </c>
      <c r="V62" s="42">
        <v>32856</v>
      </c>
      <c r="W62" s="23">
        <v>26178</v>
      </c>
      <c r="X62" s="42"/>
      <c r="Y62" s="152">
        <v>2718</v>
      </c>
      <c r="Z62" s="91">
        <f t="shared" si="1"/>
        <v>301501</v>
      </c>
      <c r="AA62" s="89">
        <f t="shared" si="2"/>
        <v>19065</v>
      </c>
      <c r="AB62" s="23"/>
      <c r="AC62" s="147">
        <v>295128</v>
      </c>
      <c r="AD62" s="42">
        <v>40820</v>
      </c>
      <c r="AE62" s="23">
        <v>1102427</v>
      </c>
      <c r="AF62" s="42"/>
      <c r="AG62" s="153">
        <f t="shared" si="3"/>
        <v>1438375</v>
      </c>
      <c r="AH62" s="42">
        <v>470833</v>
      </c>
      <c r="AI62" s="146">
        <f t="shared" si="4"/>
        <v>967542</v>
      </c>
    </row>
    <row r="63" spans="1:35" ht="12.75">
      <c r="A63" s="6">
        <v>61</v>
      </c>
      <c r="B63" s="6">
        <v>10004</v>
      </c>
      <c r="C63" s="31" t="s">
        <v>97</v>
      </c>
      <c r="D63" s="19"/>
      <c r="E63" s="150">
        <v>281161</v>
      </c>
      <c r="F63" s="145">
        <v>1213</v>
      </c>
      <c r="G63" s="151"/>
      <c r="H63" s="145">
        <v>145474</v>
      </c>
      <c r="I63" s="151"/>
      <c r="J63" s="145"/>
      <c r="K63" s="151">
        <v>1655</v>
      </c>
      <c r="L63" s="145">
        <v>47174</v>
      </c>
      <c r="M63" s="151">
        <v>456</v>
      </c>
      <c r="N63" s="145">
        <v>12490</v>
      </c>
      <c r="O63" s="91">
        <f t="shared" si="0"/>
        <v>489623</v>
      </c>
      <c r="P63" s="29"/>
      <c r="Q63" s="147">
        <v>45949</v>
      </c>
      <c r="R63" s="42">
        <v>23400</v>
      </c>
      <c r="S63" s="23">
        <v>15058</v>
      </c>
      <c r="T63" s="42">
        <v>23984</v>
      </c>
      <c r="U63" s="23">
        <v>60824</v>
      </c>
      <c r="V63" s="42">
        <v>17225</v>
      </c>
      <c r="W63" s="23">
        <v>2013</v>
      </c>
      <c r="X63" s="42"/>
      <c r="Y63" s="152">
        <v>1286548</v>
      </c>
      <c r="Z63" s="91">
        <f t="shared" si="1"/>
        <v>1475001</v>
      </c>
      <c r="AA63" s="89">
        <f t="shared" si="2"/>
        <v>-985378</v>
      </c>
      <c r="AB63" s="23"/>
      <c r="AC63" s="147">
        <v>1425000</v>
      </c>
      <c r="AD63" s="42"/>
      <c r="AE63" s="23">
        <v>444363</v>
      </c>
      <c r="AF63" s="42"/>
      <c r="AG63" s="153">
        <f t="shared" si="3"/>
        <v>1869363</v>
      </c>
      <c r="AH63" s="42"/>
      <c r="AI63" s="146">
        <f t="shared" si="4"/>
        <v>1869363</v>
      </c>
    </row>
    <row r="64" spans="1:35" ht="12.75">
      <c r="A64" s="6">
        <v>62</v>
      </c>
      <c r="B64" s="6">
        <v>9329</v>
      </c>
      <c r="C64" s="31" t="s">
        <v>98</v>
      </c>
      <c r="D64" s="19" t="s">
        <v>38</v>
      </c>
      <c r="E64" s="150">
        <v>141157</v>
      </c>
      <c r="F64" s="145">
        <v>6428</v>
      </c>
      <c r="G64" s="151"/>
      <c r="H64" s="145"/>
      <c r="I64" s="151"/>
      <c r="J64" s="145"/>
      <c r="K64" s="151">
        <v>11000</v>
      </c>
      <c r="L64" s="145"/>
      <c r="M64" s="151"/>
      <c r="N64" s="145">
        <v>11053</v>
      </c>
      <c r="O64" s="91">
        <f t="shared" si="0"/>
        <v>169638</v>
      </c>
      <c r="P64" s="29"/>
      <c r="Q64" s="147">
        <v>54553</v>
      </c>
      <c r="R64" s="42"/>
      <c r="S64" s="23"/>
      <c r="T64" s="42">
        <v>41995</v>
      </c>
      <c r="U64" s="23">
        <v>27108</v>
      </c>
      <c r="V64" s="42">
        <v>17357</v>
      </c>
      <c r="W64" s="23">
        <v>9500</v>
      </c>
      <c r="X64" s="42"/>
      <c r="Y64" s="152">
        <v>14551</v>
      </c>
      <c r="Z64" s="91">
        <f t="shared" si="1"/>
        <v>165064</v>
      </c>
      <c r="AA64" s="89">
        <f t="shared" si="2"/>
        <v>4574</v>
      </c>
      <c r="AB64" s="23"/>
      <c r="AC64" s="147">
        <v>3885000</v>
      </c>
      <c r="AD64" s="42">
        <v>225664</v>
      </c>
      <c r="AE64" s="23">
        <v>87383</v>
      </c>
      <c r="AF64" s="42"/>
      <c r="AG64" s="153">
        <f t="shared" si="3"/>
        <v>4198047</v>
      </c>
      <c r="AH64" s="42">
        <v>1753</v>
      </c>
      <c r="AI64" s="146">
        <f t="shared" si="4"/>
        <v>4196294</v>
      </c>
    </row>
    <row r="65" spans="1:35" ht="12.75">
      <c r="A65" s="6">
        <v>63</v>
      </c>
      <c r="B65" s="6">
        <v>9337</v>
      </c>
      <c r="C65" s="31" t="s">
        <v>99</v>
      </c>
      <c r="D65" s="19"/>
      <c r="E65" s="154">
        <v>49408</v>
      </c>
      <c r="F65" s="155"/>
      <c r="G65" s="156">
        <v>100</v>
      </c>
      <c r="H65" s="155"/>
      <c r="I65" s="156"/>
      <c r="J65" s="155"/>
      <c r="K65" s="156">
        <v>62319</v>
      </c>
      <c r="L65" s="155">
        <v>86</v>
      </c>
      <c r="M65" s="156"/>
      <c r="N65" s="155"/>
      <c r="O65" s="91">
        <f t="shared" si="0"/>
        <v>111913</v>
      </c>
      <c r="P65" s="29"/>
      <c r="Q65" s="149">
        <v>51335</v>
      </c>
      <c r="R65" s="144">
        <v>3954</v>
      </c>
      <c r="S65" s="29">
        <v>12984</v>
      </c>
      <c r="T65" s="144">
        <v>13076</v>
      </c>
      <c r="U65" s="23">
        <v>11124</v>
      </c>
      <c r="V65" s="144">
        <v>10996</v>
      </c>
      <c r="W65" s="29">
        <v>1644</v>
      </c>
      <c r="X65" s="144"/>
      <c r="Y65" s="76"/>
      <c r="Z65" s="91">
        <f t="shared" si="1"/>
        <v>105113</v>
      </c>
      <c r="AA65" s="89">
        <f t="shared" si="2"/>
        <v>6800</v>
      </c>
      <c r="AB65" s="23"/>
      <c r="AC65" s="147">
        <v>1817153</v>
      </c>
      <c r="AD65" s="42">
        <v>8069</v>
      </c>
      <c r="AE65" s="23">
        <v>8757</v>
      </c>
      <c r="AF65" s="42"/>
      <c r="AG65" s="153">
        <f t="shared" si="3"/>
        <v>1833979</v>
      </c>
      <c r="AH65" s="42">
        <v>70816</v>
      </c>
      <c r="AI65" s="146">
        <f t="shared" si="4"/>
        <v>1763163</v>
      </c>
    </row>
    <row r="66" spans="1:35" ht="12.75">
      <c r="A66" s="6">
        <v>64</v>
      </c>
      <c r="B66" s="6">
        <v>9331</v>
      </c>
      <c r="C66" s="31" t="s">
        <v>100</v>
      </c>
      <c r="D66" s="19"/>
      <c r="E66" s="150">
        <v>54483</v>
      </c>
      <c r="F66" s="145"/>
      <c r="G66" s="151"/>
      <c r="H66" s="145"/>
      <c r="I66" s="151"/>
      <c r="J66" s="145"/>
      <c r="K66" s="151">
        <v>1165</v>
      </c>
      <c r="L66" s="145">
        <v>12029</v>
      </c>
      <c r="M66" s="151">
        <v>3266</v>
      </c>
      <c r="N66" s="145">
        <v>411</v>
      </c>
      <c r="O66" s="91">
        <f t="shared" si="0"/>
        <v>71354</v>
      </c>
      <c r="P66" s="29"/>
      <c r="Q66" s="147">
        <v>37616</v>
      </c>
      <c r="R66" s="42">
        <v>17333</v>
      </c>
      <c r="S66" s="23">
        <v>1607</v>
      </c>
      <c r="T66" s="42">
        <v>8110</v>
      </c>
      <c r="U66" s="23">
        <v>2270</v>
      </c>
      <c r="V66" s="42">
        <v>5664</v>
      </c>
      <c r="W66" s="23">
        <v>897</v>
      </c>
      <c r="X66" s="42"/>
      <c r="Y66" s="152"/>
      <c r="Z66" s="91">
        <f t="shared" si="1"/>
        <v>73497</v>
      </c>
      <c r="AA66" s="89">
        <f t="shared" si="2"/>
        <v>-2143</v>
      </c>
      <c r="AB66" s="23"/>
      <c r="AC66" s="147">
        <v>1025000</v>
      </c>
      <c r="AD66" s="42">
        <v>1910</v>
      </c>
      <c r="AE66" s="23">
        <v>232899</v>
      </c>
      <c r="AF66" s="42">
        <v>892</v>
      </c>
      <c r="AG66" s="153">
        <f t="shared" si="3"/>
        <v>1260701</v>
      </c>
      <c r="AH66" s="42">
        <v>533</v>
      </c>
      <c r="AI66" s="146">
        <f t="shared" si="4"/>
        <v>1260168</v>
      </c>
    </row>
    <row r="67" spans="1:35" ht="12.75">
      <c r="A67" s="6">
        <v>65</v>
      </c>
      <c r="B67" s="6">
        <v>9332</v>
      </c>
      <c r="C67" s="31" t="s">
        <v>101</v>
      </c>
      <c r="D67" s="19"/>
      <c r="E67" s="150">
        <v>24792</v>
      </c>
      <c r="F67" s="145"/>
      <c r="G67" s="151">
        <v>40</v>
      </c>
      <c r="H67" s="145"/>
      <c r="I67" s="151"/>
      <c r="J67" s="145"/>
      <c r="K67" s="151"/>
      <c r="L67" s="145">
        <v>8429</v>
      </c>
      <c r="M67" s="151">
        <v>1554</v>
      </c>
      <c r="N67" s="145">
        <v>2109</v>
      </c>
      <c r="O67" s="91">
        <f t="shared" si="0"/>
        <v>36924</v>
      </c>
      <c r="P67" s="29"/>
      <c r="Q67" s="147">
        <v>2381</v>
      </c>
      <c r="R67" s="42"/>
      <c r="S67" s="23">
        <v>3049</v>
      </c>
      <c r="T67" s="42">
        <v>7045</v>
      </c>
      <c r="U67" s="23">
        <v>7382</v>
      </c>
      <c r="V67" s="42">
        <v>4660</v>
      </c>
      <c r="W67" s="23">
        <v>1756</v>
      </c>
      <c r="X67" s="42"/>
      <c r="Y67" s="152">
        <v>738</v>
      </c>
      <c r="Z67" s="91">
        <f t="shared" si="1"/>
        <v>27011</v>
      </c>
      <c r="AA67" s="89">
        <f t="shared" si="2"/>
        <v>9913</v>
      </c>
      <c r="AB67" s="23"/>
      <c r="AC67" s="147">
        <v>334000</v>
      </c>
      <c r="AD67" s="42">
        <v>16486</v>
      </c>
      <c r="AE67" s="23">
        <v>171619</v>
      </c>
      <c r="AF67" s="42">
        <v>1872</v>
      </c>
      <c r="AG67" s="153">
        <f t="shared" si="3"/>
        <v>523977</v>
      </c>
      <c r="AH67" s="42"/>
      <c r="AI67" s="146">
        <f t="shared" si="4"/>
        <v>523977</v>
      </c>
    </row>
    <row r="68" spans="1:35" ht="12.75">
      <c r="A68" s="6">
        <v>66</v>
      </c>
      <c r="B68" s="6">
        <v>9985</v>
      </c>
      <c r="C68" s="31" t="s">
        <v>102</v>
      </c>
      <c r="D68" s="19"/>
      <c r="E68" s="154">
        <v>4264</v>
      </c>
      <c r="F68" s="155"/>
      <c r="G68" s="155"/>
      <c r="H68" s="155"/>
      <c r="I68" s="155"/>
      <c r="J68" s="155"/>
      <c r="K68" s="155"/>
      <c r="L68" s="155">
        <v>56</v>
      </c>
      <c r="M68" s="155"/>
      <c r="N68" s="162">
        <v>3500</v>
      </c>
      <c r="O68" s="91">
        <f t="shared" si="0"/>
        <v>7820</v>
      </c>
      <c r="P68" s="29"/>
      <c r="Q68" s="149"/>
      <c r="R68" s="144"/>
      <c r="S68" s="144"/>
      <c r="T68" s="144">
        <v>4630</v>
      </c>
      <c r="U68" s="144">
        <v>718</v>
      </c>
      <c r="V68" s="144">
        <v>1762</v>
      </c>
      <c r="W68" s="144"/>
      <c r="X68" s="144"/>
      <c r="Y68" s="76">
        <v>200</v>
      </c>
      <c r="Z68" s="91">
        <f t="shared" si="1"/>
        <v>7310</v>
      </c>
      <c r="AA68" s="89">
        <f t="shared" si="2"/>
        <v>510</v>
      </c>
      <c r="AB68" s="23"/>
      <c r="AC68" s="147"/>
      <c r="AD68" s="42">
        <v>5790</v>
      </c>
      <c r="AE68" s="42">
        <v>6356</v>
      </c>
      <c r="AF68" s="42"/>
      <c r="AG68" s="153">
        <f t="shared" si="3"/>
        <v>12146</v>
      </c>
      <c r="AH68" s="42">
        <v>12146</v>
      </c>
      <c r="AI68" s="146">
        <f t="shared" si="4"/>
        <v>0</v>
      </c>
    </row>
    <row r="69" spans="1:35" ht="12.75">
      <c r="A69" s="6">
        <v>67</v>
      </c>
      <c r="B69" s="6">
        <v>9340</v>
      </c>
      <c r="C69" s="28" t="s">
        <v>103</v>
      </c>
      <c r="D69" s="19"/>
      <c r="E69" s="144">
        <v>300067</v>
      </c>
      <c r="F69" s="29"/>
      <c r="G69" s="144">
        <v>55685</v>
      </c>
      <c r="H69" s="29"/>
      <c r="I69" s="144">
        <v>8600</v>
      </c>
      <c r="J69" s="29"/>
      <c r="K69" s="144">
        <v>1346</v>
      </c>
      <c r="L69" s="29">
        <v>5260</v>
      </c>
      <c r="M69" s="144">
        <v>426</v>
      </c>
      <c r="N69" s="144">
        <v>9369</v>
      </c>
      <c r="O69" s="146">
        <f t="shared" si="0"/>
        <v>380753</v>
      </c>
      <c r="P69" s="23"/>
      <c r="Q69" s="149">
        <v>76573</v>
      </c>
      <c r="R69" s="163">
        <v>19945</v>
      </c>
      <c r="S69" s="144">
        <v>169037</v>
      </c>
      <c r="T69" s="144">
        <v>15123</v>
      </c>
      <c r="U69" s="42">
        <v>67523</v>
      </c>
      <c r="V69" s="144">
        <v>20113</v>
      </c>
      <c r="W69" s="144"/>
      <c r="X69" s="144"/>
      <c r="Y69" s="76"/>
      <c r="Z69" s="146">
        <f t="shared" si="1"/>
        <v>368314</v>
      </c>
      <c r="AA69" s="89">
        <f t="shared" si="2"/>
        <v>12439</v>
      </c>
      <c r="AB69" s="23"/>
      <c r="AC69" s="42">
        <v>1865975</v>
      </c>
      <c r="AD69" s="23">
        <v>43848</v>
      </c>
      <c r="AE69" s="42">
        <v>68413</v>
      </c>
      <c r="AF69" s="152"/>
      <c r="AG69" s="146">
        <f t="shared" si="3"/>
        <v>1978236</v>
      </c>
      <c r="AH69" s="42">
        <v>6120</v>
      </c>
      <c r="AI69" s="146">
        <f t="shared" si="4"/>
        <v>1972116</v>
      </c>
    </row>
    <row r="70" spans="1:35" ht="12.75">
      <c r="A70" s="6">
        <v>68</v>
      </c>
      <c r="B70" s="6">
        <v>9343</v>
      </c>
      <c r="C70" s="28" t="s">
        <v>104</v>
      </c>
      <c r="D70" s="19"/>
      <c r="E70" s="144">
        <v>34575</v>
      </c>
      <c r="F70" s="29"/>
      <c r="G70" s="144"/>
      <c r="H70" s="29"/>
      <c r="I70" s="144"/>
      <c r="J70" s="29"/>
      <c r="K70" s="144">
        <v>27629</v>
      </c>
      <c r="L70" s="29">
        <v>486</v>
      </c>
      <c r="M70" s="144">
        <v>2000</v>
      </c>
      <c r="N70" s="144">
        <v>3281</v>
      </c>
      <c r="O70" s="146">
        <f t="shared" si="0"/>
        <v>67971</v>
      </c>
      <c r="P70" s="23"/>
      <c r="Q70" s="149">
        <v>53003</v>
      </c>
      <c r="R70" s="163">
        <v>11900</v>
      </c>
      <c r="S70" s="144"/>
      <c r="T70" s="144">
        <v>20380</v>
      </c>
      <c r="U70" s="42">
        <v>5676</v>
      </c>
      <c r="V70" s="144">
        <v>5249</v>
      </c>
      <c r="W70" s="144">
        <v>191</v>
      </c>
      <c r="X70" s="144"/>
      <c r="Y70" s="76">
        <v>549</v>
      </c>
      <c r="Z70" s="146">
        <f t="shared" si="1"/>
        <v>96948</v>
      </c>
      <c r="AA70" s="89">
        <f t="shared" si="2"/>
        <v>-28977</v>
      </c>
      <c r="AB70" s="23"/>
      <c r="AC70" s="42">
        <v>1350000</v>
      </c>
      <c r="AD70" s="23">
        <v>35000</v>
      </c>
      <c r="AE70" s="42">
        <v>10977</v>
      </c>
      <c r="AF70" s="152"/>
      <c r="AG70" s="146">
        <f t="shared" si="3"/>
        <v>1395977</v>
      </c>
      <c r="AH70" s="42"/>
      <c r="AI70" s="146">
        <f t="shared" si="4"/>
        <v>1395977</v>
      </c>
    </row>
    <row r="71" spans="1:35" ht="12.75">
      <c r="A71" s="6">
        <v>69</v>
      </c>
      <c r="B71" s="6">
        <v>9350</v>
      </c>
      <c r="C71" s="40" t="s">
        <v>105</v>
      </c>
      <c r="D71" s="19"/>
      <c r="E71" s="144">
        <v>114130</v>
      </c>
      <c r="F71" s="29"/>
      <c r="G71" s="144">
        <v>7487</v>
      </c>
      <c r="H71" s="29"/>
      <c r="I71" s="144">
        <v>3000</v>
      </c>
      <c r="J71" s="29"/>
      <c r="K71" s="144"/>
      <c r="L71" s="29">
        <v>8000</v>
      </c>
      <c r="M71" s="144">
        <v>10339</v>
      </c>
      <c r="N71" s="144"/>
      <c r="O71" s="146">
        <f t="shared" si="0"/>
        <v>142956</v>
      </c>
      <c r="P71" s="23"/>
      <c r="Q71" s="149">
        <v>49041</v>
      </c>
      <c r="R71" s="163">
        <v>15600</v>
      </c>
      <c r="S71" s="144">
        <v>9416</v>
      </c>
      <c r="T71" s="144">
        <v>19176</v>
      </c>
      <c r="U71" s="144">
        <v>7318</v>
      </c>
      <c r="V71" s="144">
        <v>14261</v>
      </c>
      <c r="W71" s="144">
        <v>6069</v>
      </c>
      <c r="X71" s="144"/>
      <c r="Y71" s="76">
        <v>4949</v>
      </c>
      <c r="Z71" s="146">
        <f t="shared" si="1"/>
        <v>125830</v>
      </c>
      <c r="AA71" s="89">
        <f t="shared" si="2"/>
        <v>17126</v>
      </c>
      <c r="AB71" s="23"/>
      <c r="AC71" s="42">
        <v>2011718</v>
      </c>
      <c r="AD71" s="23">
        <v>35813</v>
      </c>
      <c r="AE71" s="42">
        <v>224701</v>
      </c>
      <c r="AF71" s="152"/>
      <c r="AG71" s="146">
        <f t="shared" si="3"/>
        <v>2272232</v>
      </c>
      <c r="AH71" s="42">
        <v>237688</v>
      </c>
      <c r="AI71" s="146">
        <f t="shared" si="4"/>
        <v>2034544</v>
      </c>
    </row>
    <row r="72" spans="1:35" ht="12.75">
      <c r="A72" s="6">
        <v>70</v>
      </c>
      <c r="B72" s="6">
        <v>15266</v>
      </c>
      <c r="C72" s="28" t="s">
        <v>106</v>
      </c>
      <c r="D72" s="19"/>
      <c r="E72" s="144">
        <v>47279</v>
      </c>
      <c r="F72" s="29"/>
      <c r="G72" s="144">
        <v>371</v>
      </c>
      <c r="H72" s="29"/>
      <c r="I72" s="144">
        <v>500</v>
      </c>
      <c r="J72" s="29"/>
      <c r="K72" s="144">
        <v>15982</v>
      </c>
      <c r="L72" s="29">
        <v>1600</v>
      </c>
      <c r="M72" s="144">
        <v>3067</v>
      </c>
      <c r="N72" s="144">
        <v>536</v>
      </c>
      <c r="O72" s="146">
        <f t="shared" si="0"/>
        <v>69335</v>
      </c>
      <c r="P72" s="23"/>
      <c r="Q72" s="149"/>
      <c r="R72" s="163"/>
      <c r="S72" s="144">
        <v>16004</v>
      </c>
      <c r="T72" s="144">
        <v>15826</v>
      </c>
      <c r="U72" s="144">
        <v>5010</v>
      </c>
      <c r="V72" s="144">
        <v>5456</v>
      </c>
      <c r="W72" s="144">
        <v>31993</v>
      </c>
      <c r="X72" s="144"/>
      <c r="Y72" s="76"/>
      <c r="Z72" s="146">
        <f t="shared" si="1"/>
        <v>74289</v>
      </c>
      <c r="AA72" s="89">
        <f t="shared" si="2"/>
        <v>-4954</v>
      </c>
      <c r="AB72" s="23"/>
      <c r="AC72" s="42">
        <v>1145000</v>
      </c>
      <c r="AD72" s="23">
        <v>14533</v>
      </c>
      <c r="AE72" s="42">
        <v>42971</v>
      </c>
      <c r="AF72" s="152"/>
      <c r="AG72" s="146">
        <f t="shared" si="3"/>
        <v>1202504</v>
      </c>
      <c r="AH72" s="42">
        <v>3625</v>
      </c>
      <c r="AI72" s="146">
        <f t="shared" si="4"/>
        <v>1198879</v>
      </c>
    </row>
    <row r="73" spans="1:35" ht="12.75">
      <c r="A73" s="6">
        <v>71</v>
      </c>
      <c r="B73" s="6">
        <v>9962</v>
      </c>
      <c r="C73" s="28" t="s">
        <v>107</v>
      </c>
      <c r="D73" s="19"/>
      <c r="E73" s="144">
        <v>34743</v>
      </c>
      <c r="F73" s="29"/>
      <c r="G73" s="144"/>
      <c r="H73" s="29"/>
      <c r="I73" s="144"/>
      <c r="J73" s="29"/>
      <c r="K73" s="144"/>
      <c r="L73" s="29"/>
      <c r="M73" s="144"/>
      <c r="N73" s="144"/>
      <c r="O73" s="146">
        <f t="shared" si="0"/>
        <v>34743</v>
      </c>
      <c r="P73" s="23"/>
      <c r="Q73" s="149">
        <v>8423</v>
      </c>
      <c r="R73" s="163"/>
      <c r="S73" s="144"/>
      <c r="T73" s="144">
        <v>4770</v>
      </c>
      <c r="U73" s="144">
        <v>2600</v>
      </c>
      <c r="V73" s="144">
        <v>3069</v>
      </c>
      <c r="W73" s="144"/>
      <c r="X73" s="144"/>
      <c r="Y73" s="76">
        <v>1922</v>
      </c>
      <c r="Z73" s="146">
        <f t="shared" si="1"/>
        <v>20784</v>
      </c>
      <c r="AA73" s="89">
        <f t="shared" si="2"/>
        <v>13959</v>
      </c>
      <c r="AB73" s="23"/>
      <c r="AC73" s="42"/>
      <c r="AD73" s="23"/>
      <c r="AE73" s="42">
        <v>23787</v>
      </c>
      <c r="AF73" s="152"/>
      <c r="AG73" s="146">
        <f t="shared" si="3"/>
        <v>23787</v>
      </c>
      <c r="AH73" s="42"/>
      <c r="AI73" s="146">
        <f t="shared" si="4"/>
        <v>23787</v>
      </c>
    </row>
    <row r="74" spans="1:35" ht="12.75">
      <c r="A74" s="6">
        <v>72</v>
      </c>
      <c r="B74" s="6">
        <v>9556</v>
      </c>
      <c r="C74" s="28" t="s">
        <v>108</v>
      </c>
      <c r="D74" s="19"/>
      <c r="E74" s="144">
        <v>110160</v>
      </c>
      <c r="F74" s="29"/>
      <c r="G74" s="144"/>
      <c r="H74" s="29">
        <v>10704</v>
      </c>
      <c r="I74" s="144"/>
      <c r="J74" s="29">
        <v>25900</v>
      </c>
      <c r="K74" s="144">
        <v>13388</v>
      </c>
      <c r="L74" s="29"/>
      <c r="M74" s="144">
        <v>5048</v>
      </c>
      <c r="N74" s="144">
        <v>48000</v>
      </c>
      <c r="O74" s="146">
        <f t="shared" si="0"/>
        <v>213200</v>
      </c>
      <c r="P74" s="23"/>
      <c r="Q74" s="149">
        <v>53949</v>
      </c>
      <c r="R74" s="163"/>
      <c r="S74" s="144">
        <v>11535</v>
      </c>
      <c r="T74" s="144">
        <v>66509</v>
      </c>
      <c r="U74" s="144">
        <v>84911</v>
      </c>
      <c r="V74" s="42">
        <v>7363</v>
      </c>
      <c r="W74" s="42"/>
      <c r="X74" s="42"/>
      <c r="Y74" s="152">
        <v>10347</v>
      </c>
      <c r="Z74" s="146">
        <f t="shared" si="1"/>
        <v>234614</v>
      </c>
      <c r="AA74" s="89">
        <f t="shared" si="2"/>
        <v>-21414</v>
      </c>
      <c r="AB74" s="23"/>
      <c r="AC74" s="42">
        <v>1698427</v>
      </c>
      <c r="AD74" s="23">
        <v>35549</v>
      </c>
      <c r="AE74" s="42">
        <v>409335</v>
      </c>
      <c r="AF74" s="152"/>
      <c r="AG74" s="146">
        <f t="shared" si="3"/>
        <v>2143311</v>
      </c>
      <c r="AH74" s="42">
        <v>121524</v>
      </c>
      <c r="AI74" s="146">
        <f t="shared" si="4"/>
        <v>2021787</v>
      </c>
    </row>
    <row r="75" spans="1:35" ht="12.75">
      <c r="A75" s="6">
        <v>73</v>
      </c>
      <c r="B75" s="6">
        <v>9341</v>
      </c>
      <c r="C75" s="28" t="s">
        <v>109</v>
      </c>
      <c r="D75" s="19" t="s">
        <v>38</v>
      </c>
      <c r="E75" s="144">
        <v>60994</v>
      </c>
      <c r="F75" s="29"/>
      <c r="G75" s="144">
        <v>364</v>
      </c>
      <c r="H75" s="29"/>
      <c r="I75" s="144"/>
      <c r="J75" s="23"/>
      <c r="K75" s="42">
        <v>74820</v>
      </c>
      <c r="L75" s="23">
        <v>4867</v>
      </c>
      <c r="M75" s="42">
        <v>4327</v>
      </c>
      <c r="N75" s="42"/>
      <c r="O75" s="146">
        <f t="shared" si="0"/>
        <v>145372</v>
      </c>
      <c r="P75" s="23"/>
      <c r="Q75" s="149">
        <v>51483</v>
      </c>
      <c r="R75" s="163">
        <v>20280</v>
      </c>
      <c r="S75" s="144">
        <v>2175</v>
      </c>
      <c r="T75" s="144">
        <v>79113</v>
      </c>
      <c r="U75" s="144">
        <v>24592</v>
      </c>
      <c r="V75" s="144">
        <v>9808</v>
      </c>
      <c r="W75" s="144">
        <v>2200</v>
      </c>
      <c r="X75" s="144"/>
      <c r="Y75" s="76"/>
      <c r="Z75" s="146">
        <f t="shared" si="1"/>
        <v>189651</v>
      </c>
      <c r="AA75" s="89">
        <f t="shared" si="2"/>
        <v>-44279</v>
      </c>
      <c r="AB75" s="23"/>
      <c r="AC75" s="42">
        <v>2650000</v>
      </c>
      <c r="AD75" s="23"/>
      <c r="AE75" s="42">
        <v>1573590</v>
      </c>
      <c r="AF75" s="152">
        <v>5506</v>
      </c>
      <c r="AG75" s="146">
        <f t="shared" si="3"/>
        <v>4229096</v>
      </c>
      <c r="AH75" s="42">
        <v>21242</v>
      </c>
      <c r="AI75" s="146">
        <f t="shared" si="4"/>
        <v>4207854</v>
      </c>
    </row>
    <row r="76" spans="1:35" ht="12.75">
      <c r="A76" s="6">
        <v>74</v>
      </c>
      <c r="B76" s="6">
        <v>9342</v>
      </c>
      <c r="C76" s="28" t="s">
        <v>110</v>
      </c>
      <c r="D76" s="19"/>
      <c r="E76" s="144">
        <v>83025</v>
      </c>
      <c r="F76" s="29"/>
      <c r="G76" s="144"/>
      <c r="H76" s="29">
        <v>50000</v>
      </c>
      <c r="I76" s="144">
        <v>150000</v>
      </c>
      <c r="J76" s="29"/>
      <c r="K76" s="144">
        <v>41867</v>
      </c>
      <c r="L76" s="29">
        <v>567</v>
      </c>
      <c r="M76" s="144">
        <v>17926</v>
      </c>
      <c r="N76" s="144"/>
      <c r="O76" s="146">
        <f t="shared" si="0"/>
        <v>343385</v>
      </c>
      <c r="P76" s="23"/>
      <c r="Q76" s="149">
        <v>42287</v>
      </c>
      <c r="R76" s="163"/>
      <c r="S76" s="144">
        <v>200</v>
      </c>
      <c r="T76" s="144">
        <v>112932</v>
      </c>
      <c r="U76" s="144">
        <v>32961</v>
      </c>
      <c r="V76" s="144">
        <v>12909</v>
      </c>
      <c r="W76" s="144">
        <v>200</v>
      </c>
      <c r="X76" s="144"/>
      <c r="Y76" s="76">
        <v>33597</v>
      </c>
      <c r="Z76" s="146">
        <f t="shared" si="1"/>
        <v>235086</v>
      </c>
      <c r="AA76" s="89">
        <f t="shared" si="2"/>
        <v>108299</v>
      </c>
      <c r="AB76" s="23"/>
      <c r="AC76" s="42">
        <v>3595000</v>
      </c>
      <c r="AD76" s="23">
        <v>485000</v>
      </c>
      <c r="AE76" s="42">
        <v>149889</v>
      </c>
      <c r="AF76" s="152"/>
      <c r="AG76" s="146">
        <f t="shared" si="3"/>
        <v>4229889</v>
      </c>
      <c r="AH76" s="42">
        <v>85294</v>
      </c>
      <c r="AI76" s="146">
        <f t="shared" si="4"/>
        <v>4144595</v>
      </c>
    </row>
    <row r="77" spans="1:35" ht="12.75">
      <c r="A77" s="6">
        <v>75</v>
      </c>
      <c r="B77" s="6">
        <v>9345</v>
      </c>
      <c r="C77" s="28" t="s">
        <v>111</v>
      </c>
      <c r="D77" s="19" t="s">
        <v>38</v>
      </c>
      <c r="E77" s="144">
        <v>255965</v>
      </c>
      <c r="F77" s="29"/>
      <c r="G77" s="144">
        <v>21932</v>
      </c>
      <c r="H77" s="29"/>
      <c r="I77" s="144"/>
      <c r="J77" s="29"/>
      <c r="K77" s="144">
        <v>20280</v>
      </c>
      <c r="L77" s="29">
        <v>3000</v>
      </c>
      <c r="M77" s="144"/>
      <c r="N77" s="144"/>
      <c r="O77" s="146">
        <f t="shared" si="0"/>
        <v>301177</v>
      </c>
      <c r="P77" s="23"/>
      <c r="Q77" s="149">
        <v>166767</v>
      </c>
      <c r="R77" s="163"/>
      <c r="S77" s="144"/>
      <c r="T77" s="144">
        <v>113566</v>
      </c>
      <c r="U77" s="42"/>
      <c r="V77" s="144">
        <v>19019</v>
      </c>
      <c r="W77" s="144"/>
      <c r="X77" s="144"/>
      <c r="Y77" s="76"/>
      <c r="Z77" s="146">
        <f t="shared" si="1"/>
        <v>299352</v>
      </c>
      <c r="AA77" s="89">
        <f t="shared" si="2"/>
        <v>1825</v>
      </c>
      <c r="AB77" s="23"/>
      <c r="AC77" s="42">
        <v>2822120</v>
      </c>
      <c r="AD77" s="23">
        <v>86667</v>
      </c>
      <c r="AE77" s="42">
        <v>38638</v>
      </c>
      <c r="AF77" s="152"/>
      <c r="AG77" s="146">
        <f t="shared" si="3"/>
        <v>2947425</v>
      </c>
      <c r="AH77" s="42">
        <v>209810</v>
      </c>
      <c r="AI77" s="146">
        <f t="shared" si="4"/>
        <v>2737615</v>
      </c>
    </row>
    <row r="78" spans="1:35" ht="12.75">
      <c r="A78" s="6">
        <v>76</v>
      </c>
      <c r="B78" s="6">
        <v>9356</v>
      </c>
      <c r="C78" s="28" t="s">
        <v>112</v>
      </c>
      <c r="D78" s="19" t="s">
        <v>38</v>
      </c>
      <c r="E78" s="144"/>
      <c r="F78" s="164"/>
      <c r="G78" s="144"/>
      <c r="H78" s="29"/>
      <c r="I78" s="144"/>
      <c r="J78" s="29"/>
      <c r="K78" s="144"/>
      <c r="L78" s="29"/>
      <c r="M78" s="144"/>
      <c r="N78" s="144"/>
      <c r="O78" s="146">
        <f t="shared" si="0"/>
        <v>0</v>
      </c>
      <c r="P78" s="23"/>
      <c r="Q78" s="149"/>
      <c r="R78" s="163"/>
      <c r="S78" s="144"/>
      <c r="T78" s="144"/>
      <c r="U78" s="42"/>
      <c r="V78" s="144"/>
      <c r="W78" s="144"/>
      <c r="X78" s="144"/>
      <c r="Y78" s="76"/>
      <c r="Z78" s="146">
        <f t="shared" si="1"/>
        <v>0</v>
      </c>
      <c r="AA78" s="89">
        <f t="shared" si="2"/>
        <v>0</v>
      </c>
      <c r="AB78" s="23"/>
      <c r="AC78" s="42"/>
      <c r="AD78" s="23"/>
      <c r="AE78" s="42"/>
      <c r="AF78" s="152"/>
      <c r="AG78" s="146">
        <f t="shared" si="3"/>
        <v>0</v>
      </c>
      <c r="AH78" s="42"/>
      <c r="AI78" s="146">
        <f t="shared" si="4"/>
        <v>0</v>
      </c>
    </row>
    <row r="79" spans="1:35" ht="12.75">
      <c r="A79" s="6">
        <v>77</v>
      </c>
      <c r="B79" s="6">
        <v>9347</v>
      </c>
      <c r="C79" s="28" t="s">
        <v>113</v>
      </c>
      <c r="D79" s="19"/>
      <c r="E79" s="144">
        <v>229898</v>
      </c>
      <c r="F79" s="29"/>
      <c r="G79" s="144">
        <v>16354</v>
      </c>
      <c r="H79" s="29"/>
      <c r="I79" s="144"/>
      <c r="J79" s="29"/>
      <c r="K79" s="144">
        <v>16334</v>
      </c>
      <c r="L79" s="29"/>
      <c r="M79" s="144"/>
      <c r="N79" s="144"/>
      <c r="O79" s="146">
        <f t="shared" si="0"/>
        <v>262586</v>
      </c>
      <c r="P79" s="23"/>
      <c r="Q79" s="149">
        <v>54788</v>
      </c>
      <c r="R79" s="163">
        <v>15600</v>
      </c>
      <c r="S79" s="144">
        <v>58778</v>
      </c>
      <c r="T79" s="144">
        <v>39519</v>
      </c>
      <c r="U79" s="144">
        <v>21659</v>
      </c>
      <c r="V79" s="144">
        <v>24896</v>
      </c>
      <c r="W79" s="144">
        <v>16354</v>
      </c>
      <c r="X79" s="144"/>
      <c r="Y79" s="76">
        <v>13955</v>
      </c>
      <c r="Z79" s="146">
        <f t="shared" si="1"/>
        <v>245549</v>
      </c>
      <c r="AA79" s="89">
        <f t="shared" si="2"/>
        <v>17037</v>
      </c>
      <c r="AB79" s="23"/>
      <c r="AC79" s="42"/>
      <c r="AD79" s="23"/>
      <c r="AE79" s="42"/>
      <c r="AF79" s="152"/>
      <c r="AG79" s="146">
        <f t="shared" si="3"/>
        <v>0</v>
      </c>
      <c r="AH79" s="42"/>
      <c r="AI79" s="146">
        <f t="shared" si="4"/>
        <v>0</v>
      </c>
    </row>
    <row r="80" spans="1:35" ht="12.75">
      <c r="A80" s="6">
        <v>78</v>
      </c>
      <c r="B80" s="6">
        <v>9346</v>
      </c>
      <c r="C80" s="28" t="s">
        <v>114</v>
      </c>
      <c r="D80" s="19"/>
      <c r="E80" s="144">
        <v>238299</v>
      </c>
      <c r="F80" s="29"/>
      <c r="G80" s="144">
        <v>28843</v>
      </c>
      <c r="H80" s="29">
        <v>52065</v>
      </c>
      <c r="I80" s="144"/>
      <c r="J80" s="29"/>
      <c r="K80" s="144">
        <v>10104</v>
      </c>
      <c r="L80" s="29">
        <v>680</v>
      </c>
      <c r="M80" s="144"/>
      <c r="N80" s="144">
        <v>3303</v>
      </c>
      <c r="O80" s="146">
        <f t="shared" si="0"/>
        <v>333294</v>
      </c>
      <c r="P80" s="23"/>
      <c r="Q80" s="149">
        <v>62806</v>
      </c>
      <c r="R80" s="163">
        <v>20800</v>
      </c>
      <c r="S80" s="144">
        <v>81168</v>
      </c>
      <c r="T80" s="144">
        <v>16918</v>
      </c>
      <c r="U80" s="144">
        <v>19598</v>
      </c>
      <c r="V80" s="144">
        <v>21915</v>
      </c>
      <c r="W80" s="144">
        <v>45974</v>
      </c>
      <c r="X80" s="144"/>
      <c r="Y80" s="76">
        <v>2208</v>
      </c>
      <c r="Z80" s="146">
        <f t="shared" si="1"/>
        <v>271387</v>
      </c>
      <c r="AA80" s="89">
        <f t="shared" si="2"/>
        <v>61907</v>
      </c>
      <c r="AB80" s="23"/>
      <c r="AC80" s="42">
        <v>3804300</v>
      </c>
      <c r="AD80" s="23">
        <v>184999</v>
      </c>
      <c r="AE80" s="42">
        <v>425570</v>
      </c>
      <c r="AF80" s="152"/>
      <c r="AG80" s="146">
        <f t="shared" si="3"/>
        <v>4414869</v>
      </c>
      <c r="AH80" s="42"/>
      <c r="AI80" s="146">
        <f t="shared" si="4"/>
        <v>4414869</v>
      </c>
    </row>
    <row r="81" spans="1:35" ht="12.75">
      <c r="A81" s="6">
        <v>79</v>
      </c>
      <c r="B81" s="6">
        <v>9348</v>
      </c>
      <c r="C81" s="28" t="s">
        <v>115</v>
      </c>
      <c r="D81" s="19"/>
      <c r="E81" s="144">
        <v>58429</v>
      </c>
      <c r="F81" s="164"/>
      <c r="G81" s="144">
        <v>4151</v>
      </c>
      <c r="H81" s="29">
        <v>14018</v>
      </c>
      <c r="I81" s="144"/>
      <c r="J81" s="29"/>
      <c r="K81" s="144">
        <v>91977</v>
      </c>
      <c r="L81" s="29">
        <v>16678</v>
      </c>
      <c r="M81" s="144">
        <v>2712</v>
      </c>
      <c r="N81" s="144"/>
      <c r="O81" s="146">
        <f t="shared" si="0"/>
        <v>187965</v>
      </c>
      <c r="P81" s="23"/>
      <c r="Q81" s="149">
        <v>63357</v>
      </c>
      <c r="R81" s="163"/>
      <c r="S81" s="144"/>
      <c r="T81" s="144">
        <v>45559</v>
      </c>
      <c r="U81" s="144">
        <v>18224</v>
      </c>
      <c r="V81" s="42">
        <v>37128</v>
      </c>
      <c r="W81" s="42"/>
      <c r="X81" s="42">
        <v>1012</v>
      </c>
      <c r="Y81" s="152"/>
      <c r="Z81" s="146">
        <f t="shared" si="1"/>
        <v>165280</v>
      </c>
      <c r="AA81" s="89">
        <f t="shared" si="2"/>
        <v>22685</v>
      </c>
      <c r="AB81" s="23"/>
      <c r="AC81" s="42">
        <v>4278572</v>
      </c>
      <c r="AD81" s="23">
        <v>88507</v>
      </c>
      <c r="AE81" s="42">
        <v>334240</v>
      </c>
      <c r="AF81" s="152"/>
      <c r="AG81" s="146">
        <f t="shared" si="3"/>
        <v>4701319</v>
      </c>
      <c r="AH81" s="42">
        <v>2648</v>
      </c>
      <c r="AI81" s="146">
        <f t="shared" si="4"/>
        <v>4698671</v>
      </c>
    </row>
    <row r="82" spans="1:35" ht="12.75">
      <c r="A82" s="6">
        <v>80</v>
      </c>
      <c r="B82" s="6">
        <v>9349</v>
      </c>
      <c r="C82" s="28" t="s">
        <v>116</v>
      </c>
      <c r="D82" s="19" t="s">
        <v>38</v>
      </c>
      <c r="E82" s="144">
        <v>61284</v>
      </c>
      <c r="F82" s="29">
        <v>2600</v>
      </c>
      <c r="G82" s="144">
        <v>3703</v>
      </c>
      <c r="H82" s="23">
        <v>528</v>
      </c>
      <c r="I82" s="144"/>
      <c r="J82" s="29"/>
      <c r="K82" s="144">
        <v>13200</v>
      </c>
      <c r="L82" s="29"/>
      <c r="M82" s="144">
        <v>3553</v>
      </c>
      <c r="N82" s="144"/>
      <c r="O82" s="146">
        <f t="shared" si="0"/>
        <v>84868</v>
      </c>
      <c r="P82" s="23"/>
      <c r="Q82" s="149">
        <v>52194</v>
      </c>
      <c r="R82" s="163">
        <v>7000</v>
      </c>
      <c r="S82" s="144"/>
      <c r="T82" s="144">
        <v>11114</v>
      </c>
      <c r="U82" s="144">
        <v>9399</v>
      </c>
      <c r="V82" s="144">
        <v>9839</v>
      </c>
      <c r="W82" s="144">
        <v>2945</v>
      </c>
      <c r="X82" s="144"/>
      <c r="Y82" s="76"/>
      <c r="Z82" s="146">
        <f t="shared" si="1"/>
        <v>92491</v>
      </c>
      <c r="AA82" s="89">
        <f t="shared" si="2"/>
        <v>-7623</v>
      </c>
      <c r="AB82" s="23"/>
      <c r="AC82" s="42">
        <v>2025000</v>
      </c>
      <c r="AD82" s="23">
        <v>167000</v>
      </c>
      <c r="AE82" s="42">
        <v>229694</v>
      </c>
      <c r="AF82" s="152"/>
      <c r="AG82" s="146">
        <f t="shared" si="3"/>
        <v>2421694</v>
      </c>
      <c r="AH82" s="42"/>
      <c r="AI82" s="146">
        <f t="shared" si="4"/>
        <v>2421694</v>
      </c>
    </row>
    <row r="83" spans="1:35" ht="12.75">
      <c r="A83" s="6">
        <v>81</v>
      </c>
      <c r="B83" s="6">
        <v>9355</v>
      </c>
      <c r="C83" s="28" t="s">
        <v>117</v>
      </c>
      <c r="D83" s="19"/>
      <c r="E83" s="144">
        <v>75039</v>
      </c>
      <c r="F83" s="29">
        <v>400</v>
      </c>
      <c r="G83" s="144">
        <v>2737</v>
      </c>
      <c r="H83" s="29">
        <v>1494</v>
      </c>
      <c r="I83" s="144"/>
      <c r="J83" s="29"/>
      <c r="K83" s="144">
        <v>27010</v>
      </c>
      <c r="L83" s="29">
        <v>13444</v>
      </c>
      <c r="M83" s="144">
        <v>12273</v>
      </c>
      <c r="N83" s="144">
        <v>320</v>
      </c>
      <c r="O83" s="146">
        <f t="shared" si="0"/>
        <v>132717</v>
      </c>
      <c r="P83" s="23"/>
      <c r="Q83" s="149">
        <v>62513</v>
      </c>
      <c r="R83" s="163">
        <v>18720</v>
      </c>
      <c r="S83" s="144"/>
      <c r="T83" s="144">
        <v>5279</v>
      </c>
      <c r="U83" s="144">
        <v>11927</v>
      </c>
      <c r="V83" s="144">
        <v>3740</v>
      </c>
      <c r="W83" s="144">
        <v>9197</v>
      </c>
      <c r="X83" s="144">
        <v>7237</v>
      </c>
      <c r="Y83" s="76"/>
      <c r="Z83" s="146">
        <f t="shared" si="1"/>
        <v>118613</v>
      </c>
      <c r="AA83" s="89">
        <f t="shared" si="2"/>
        <v>14104</v>
      </c>
      <c r="AB83" s="23"/>
      <c r="AC83" s="42">
        <v>2564073</v>
      </c>
      <c r="AD83" s="23">
        <v>51202</v>
      </c>
      <c r="AE83" s="42">
        <v>250257</v>
      </c>
      <c r="AF83" s="152">
        <v>3438</v>
      </c>
      <c r="AG83" s="146">
        <f t="shared" si="3"/>
        <v>2868970</v>
      </c>
      <c r="AH83" s="42">
        <v>16696</v>
      </c>
      <c r="AI83" s="146">
        <f t="shared" si="4"/>
        <v>2852274</v>
      </c>
    </row>
    <row r="84" spans="1:35" ht="12.75">
      <c r="A84" s="6">
        <v>82</v>
      </c>
      <c r="B84" s="6">
        <v>9351</v>
      </c>
      <c r="C84" s="28" t="s">
        <v>118</v>
      </c>
      <c r="D84" s="19"/>
      <c r="E84" s="144">
        <v>68102</v>
      </c>
      <c r="F84" s="29">
        <v>1025</v>
      </c>
      <c r="G84" s="144">
        <v>10457</v>
      </c>
      <c r="H84" s="29"/>
      <c r="I84" s="144"/>
      <c r="J84" s="29">
        <v>5000</v>
      </c>
      <c r="K84" s="144">
        <v>7227</v>
      </c>
      <c r="L84" s="29">
        <v>17555</v>
      </c>
      <c r="M84" s="144">
        <v>915</v>
      </c>
      <c r="N84" s="144"/>
      <c r="O84" s="146">
        <f t="shared" si="0"/>
        <v>110281</v>
      </c>
      <c r="P84" s="23"/>
      <c r="Q84" s="149">
        <v>55321</v>
      </c>
      <c r="R84" s="163"/>
      <c r="S84" s="144">
        <v>7384</v>
      </c>
      <c r="T84" s="144">
        <v>21398</v>
      </c>
      <c r="U84" s="144">
        <v>9263</v>
      </c>
      <c r="V84" s="144">
        <v>11632</v>
      </c>
      <c r="W84" s="144">
        <v>11960</v>
      </c>
      <c r="X84" s="144"/>
      <c r="Y84" s="76">
        <v>964</v>
      </c>
      <c r="Z84" s="146">
        <f t="shared" si="1"/>
        <v>117922</v>
      </c>
      <c r="AA84" s="89">
        <f t="shared" si="2"/>
        <v>-7641</v>
      </c>
      <c r="AB84" s="23"/>
      <c r="AC84" s="42">
        <v>1208587</v>
      </c>
      <c r="AD84" s="23"/>
      <c r="AE84" s="42">
        <v>687374</v>
      </c>
      <c r="AF84" s="152"/>
      <c r="AG84" s="146">
        <f t="shared" si="3"/>
        <v>1895961</v>
      </c>
      <c r="AH84" s="42"/>
      <c r="AI84" s="146">
        <f t="shared" si="4"/>
        <v>1895961</v>
      </c>
    </row>
    <row r="85" spans="1:35" ht="12.75">
      <c r="A85" s="6">
        <v>83</v>
      </c>
      <c r="B85" s="6">
        <v>9352</v>
      </c>
      <c r="C85" s="28" t="s">
        <v>119</v>
      </c>
      <c r="D85" s="19"/>
      <c r="E85" s="165">
        <v>34582</v>
      </c>
      <c r="F85" s="166">
        <v>110</v>
      </c>
      <c r="G85" s="165">
        <v>800</v>
      </c>
      <c r="H85" s="166"/>
      <c r="I85" s="165"/>
      <c r="J85" s="166"/>
      <c r="K85" s="165">
        <v>13000</v>
      </c>
      <c r="L85" s="166">
        <v>1203</v>
      </c>
      <c r="M85" s="165">
        <v>29126</v>
      </c>
      <c r="N85" s="165">
        <v>5039</v>
      </c>
      <c r="O85" s="167">
        <f t="shared" si="0"/>
        <v>83860</v>
      </c>
      <c r="P85" s="23"/>
      <c r="Q85" s="168">
        <v>29633</v>
      </c>
      <c r="R85" s="169"/>
      <c r="S85" s="165">
        <v>4883</v>
      </c>
      <c r="T85" s="165">
        <v>23849</v>
      </c>
      <c r="U85" s="165">
        <v>2873</v>
      </c>
      <c r="V85" s="165">
        <v>4576</v>
      </c>
      <c r="W85" s="165">
        <v>1477</v>
      </c>
      <c r="X85" s="165"/>
      <c r="Y85" s="170">
        <v>19804</v>
      </c>
      <c r="Z85" s="167">
        <f t="shared" si="1"/>
        <v>87095</v>
      </c>
      <c r="AA85" s="73">
        <f t="shared" si="2"/>
        <v>-3235</v>
      </c>
      <c r="AB85" s="42"/>
      <c r="AC85" s="171">
        <v>1260000</v>
      </c>
      <c r="AD85" s="172">
        <v>87690</v>
      </c>
      <c r="AE85" s="173">
        <v>44158</v>
      </c>
      <c r="AF85" s="171"/>
      <c r="AG85" s="146">
        <f t="shared" si="3"/>
        <v>1391848</v>
      </c>
      <c r="AH85" s="172"/>
      <c r="AI85" s="146">
        <f t="shared" si="4"/>
        <v>1391848</v>
      </c>
    </row>
    <row r="86" spans="3:35" ht="12.75">
      <c r="C86" s="134" t="s">
        <v>362</v>
      </c>
      <c r="E86" s="174">
        <f>SUM(E4:E85)</f>
        <v>8027043</v>
      </c>
      <c r="F86" s="174">
        <f>SUM(F4:F85)</f>
        <v>120799</v>
      </c>
      <c r="G86" s="174">
        <f>SUM(G4:G85)</f>
        <v>482286</v>
      </c>
      <c r="H86" s="174">
        <f>SUM(H4:H85)</f>
        <v>345530</v>
      </c>
      <c r="I86" s="174">
        <f>SUM(I4:I85)</f>
        <v>238297</v>
      </c>
      <c r="J86" s="174">
        <f>SUM(J4:J85)</f>
        <v>112096</v>
      </c>
      <c r="K86" s="174">
        <f>SUM(K4:K85)</f>
        <v>1973377</v>
      </c>
      <c r="L86" s="174">
        <f>SUM(L4:L85)</f>
        <v>701116</v>
      </c>
      <c r="M86" s="174">
        <f>SUM(M4:M85)</f>
        <v>783862</v>
      </c>
      <c r="N86" s="174">
        <f>SUM(N4:N85)</f>
        <v>265854</v>
      </c>
      <c r="O86" s="175">
        <f>SUM(O4:O85)</f>
        <v>13050260</v>
      </c>
      <c r="P86" s="23"/>
      <c r="Q86" s="176">
        <f>SUM(Q3:Q85)</f>
        <v>4056282</v>
      </c>
      <c r="R86" s="176">
        <f>SUM(R3:R85)</f>
        <v>724857</v>
      </c>
      <c r="S86" s="176">
        <f>SUM(S3:S85)</f>
        <v>1603132</v>
      </c>
      <c r="T86" s="176">
        <f>SUM(T3:T85)</f>
        <v>2583275</v>
      </c>
      <c r="U86" s="176">
        <f>SUM(U3:U85)</f>
        <v>1407207</v>
      </c>
      <c r="V86" s="176">
        <f>SUM(V3:V85)</f>
        <v>1008579</v>
      </c>
      <c r="W86" s="176">
        <f>SUM(W3:W85)</f>
        <v>950312</v>
      </c>
      <c r="X86" s="176">
        <f>SUM(X3:X85)</f>
        <v>182328</v>
      </c>
      <c r="Y86" s="176">
        <f>SUM(Y3:Y85)</f>
        <v>1640639</v>
      </c>
      <c r="Z86" s="175">
        <f>SUM(Z4:Z85)</f>
        <v>14156611</v>
      </c>
      <c r="AA86" s="89">
        <f t="shared" si="2"/>
        <v>-1106351</v>
      </c>
      <c r="AB86" s="177"/>
      <c r="AC86" s="176">
        <f>SUM(AC4:AC85)</f>
        <v>132427783</v>
      </c>
      <c r="AD86" s="176">
        <f>SUM(AD4:AD85)</f>
        <v>5638028</v>
      </c>
      <c r="AE86" s="176">
        <f>SUM(AE4:AE85)</f>
        <v>20273804</v>
      </c>
      <c r="AF86" s="176">
        <f>SUM(AF4:AF85)</f>
        <v>98140</v>
      </c>
      <c r="AG86" s="175">
        <f>SUM(AG4:AG85)</f>
        <v>158437755</v>
      </c>
      <c r="AH86" s="178">
        <f>SUM(AH4:AH85)</f>
        <v>10720366</v>
      </c>
      <c r="AI86" s="175">
        <f t="shared" si="4"/>
        <v>147717389</v>
      </c>
    </row>
    <row r="87" spans="3:35" ht="12.75">
      <c r="C87" s="134" t="s">
        <v>363</v>
      </c>
      <c r="E87" s="179">
        <v>7827931</v>
      </c>
      <c r="F87" s="180">
        <v>183201</v>
      </c>
      <c r="G87" s="180">
        <v>615413</v>
      </c>
      <c r="H87" s="180">
        <v>214649</v>
      </c>
      <c r="I87" s="180">
        <v>131385</v>
      </c>
      <c r="J87" s="180">
        <v>81301</v>
      </c>
      <c r="K87" s="180">
        <v>2117770</v>
      </c>
      <c r="L87" s="180">
        <v>778973</v>
      </c>
      <c r="M87" s="180">
        <v>596378</v>
      </c>
      <c r="N87" s="96">
        <v>675248</v>
      </c>
      <c r="O87" s="93">
        <v>13247185</v>
      </c>
      <c r="P87" s="23"/>
      <c r="Q87" s="180">
        <v>4069366</v>
      </c>
      <c r="R87" s="180">
        <v>656703</v>
      </c>
      <c r="S87" s="180">
        <v>1492293</v>
      </c>
      <c r="T87" s="180">
        <v>2288450</v>
      </c>
      <c r="U87" s="180">
        <v>1123105</v>
      </c>
      <c r="V87" s="180">
        <v>963705</v>
      </c>
      <c r="W87" s="180">
        <v>943854</v>
      </c>
      <c r="X87" s="180">
        <v>20000</v>
      </c>
      <c r="Y87" s="96">
        <v>2397330</v>
      </c>
      <c r="Z87" s="93">
        <v>13954806</v>
      </c>
      <c r="AA87" s="89">
        <v>-707621</v>
      </c>
      <c r="AB87" s="180"/>
      <c r="AC87" s="180">
        <v>123708964</v>
      </c>
      <c r="AD87" s="180">
        <v>6444942</v>
      </c>
      <c r="AE87" s="180">
        <v>21004171</v>
      </c>
      <c r="AF87" s="180">
        <v>100361</v>
      </c>
      <c r="AG87" s="93">
        <v>151258438</v>
      </c>
      <c r="AH87" s="96">
        <v>5825072</v>
      </c>
      <c r="AI87" s="93">
        <v>145433366</v>
      </c>
    </row>
    <row r="88" spans="3:35" ht="12.75">
      <c r="C88" s="72" t="s">
        <v>331</v>
      </c>
      <c r="E88" s="181">
        <f>+E86/E87</f>
        <v>1.0254360954382453</v>
      </c>
      <c r="F88" s="182">
        <f>+F86/F87</f>
        <v>0.6593795885393638</v>
      </c>
      <c r="G88" s="182">
        <f>+G86/G87</f>
        <v>0.7836786028244447</v>
      </c>
      <c r="H88" s="182">
        <f>+H86/H87</f>
        <v>1.6097442801969728</v>
      </c>
      <c r="I88" s="182">
        <f>+I86/I87</f>
        <v>1.8137306389618297</v>
      </c>
      <c r="J88" s="182">
        <f>+J86/J87</f>
        <v>1.3787776288114537</v>
      </c>
      <c r="K88" s="182">
        <f>+K86/K87</f>
        <v>0.9318183749887854</v>
      </c>
      <c r="L88" s="182">
        <f>+L86/L87</f>
        <v>0.9000517347841325</v>
      </c>
      <c r="M88" s="182">
        <f>+M86/M87</f>
        <v>1.3143710867939462</v>
      </c>
      <c r="N88" s="183">
        <f>+N86/N87</f>
        <v>0.3937131246593844</v>
      </c>
      <c r="O88" s="75">
        <f>+O86/O87</f>
        <v>0.9851345776480059</v>
      </c>
      <c r="P88" s="23"/>
      <c r="Q88" s="182">
        <f>+Q86/Q87</f>
        <v>0.996784757134158</v>
      </c>
      <c r="R88" s="182">
        <f>+R86/R87</f>
        <v>1.1037820750019416</v>
      </c>
      <c r="S88" s="182">
        <f>+S86/S87</f>
        <v>1.074274287958196</v>
      </c>
      <c r="T88" s="182">
        <f>+T86/T87</f>
        <v>1.1288317420087832</v>
      </c>
      <c r="U88" s="182">
        <f>+U86/U87</f>
        <v>1.25296121021632</v>
      </c>
      <c r="V88" s="182">
        <f>+V86/V87</f>
        <v>1.046564041900789</v>
      </c>
      <c r="W88" s="182">
        <f>+W86/W87</f>
        <v>1.0068421599103252</v>
      </c>
      <c r="X88" s="182">
        <f>+X86/X87</f>
        <v>9.1164</v>
      </c>
      <c r="Y88" s="183">
        <f>+Y86/Y87</f>
        <v>0.68436093487338</v>
      </c>
      <c r="Z88" s="75">
        <f>+Z86/Z87</f>
        <v>1.0144613260836446</v>
      </c>
      <c r="AA88" s="184">
        <f>+AA86/AA87</f>
        <v>1.563479602781715</v>
      </c>
      <c r="AB88" s="185"/>
      <c r="AC88" s="182">
        <f>+AC86/AC87</f>
        <v>1.0704784739770352</v>
      </c>
      <c r="AD88" s="182">
        <f>+AD86/AD87</f>
        <v>0.87479887328699</v>
      </c>
      <c r="AE88" s="182">
        <f>+AE86/AE87</f>
        <v>0.965227525523383</v>
      </c>
      <c r="AF88" s="182">
        <f>+AF86/AF87</f>
        <v>0.9778698896981896</v>
      </c>
      <c r="AG88" s="75">
        <f>+AG86/AG87</f>
        <v>1.0474639107406358</v>
      </c>
      <c r="AH88" s="183">
        <f>+AH86/AH87</f>
        <v>1.8403834321704522</v>
      </c>
      <c r="AI88" s="75">
        <f>+AI86/AI87</f>
        <v>1.015704944902396</v>
      </c>
    </row>
    <row r="89" spans="3:28" ht="12.75">
      <c r="C89" s="186"/>
      <c r="AB89" s="23"/>
    </row>
    <row r="90" spans="3:28" ht="12.75">
      <c r="C90" s="186"/>
      <c r="AB90" s="23"/>
    </row>
    <row r="92" ht="12.75">
      <c r="A92" s="12" t="s">
        <v>365</v>
      </c>
    </row>
    <row r="93" spans="1:35" ht="12.75">
      <c r="A93">
        <v>1</v>
      </c>
      <c r="B93">
        <f>+B30</f>
        <v>9298</v>
      </c>
      <c r="C93" s="23">
        <f>+C30</f>
        <v>0</v>
      </c>
      <c r="D93" s="23">
        <f>+D30</f>
        <v>0</v>
      </c>
      <c r="E93" s="23">
        <f>+E30</f>
        <v>38877</v>
      </c>
      <c r="F93" s="23">
        <f>+F30</f>
        <v>0</v>
      </c>
      <c r="G93" s="23">
        <f>+G30</f>
        <v>0</v>
      </c>
      <c r="H93" s="23">
        <f>+H30</f>
        <v>68662</v>
      </c>
      <c r="I93" s="23">
        <f>+I30</f>
        <v>0</v>
      </c>
      <c r="J93" s="23">
        <f>+J30</f>
        <v>0</v>
      </c>
      <c r="K93" s="23">
        <f>+K30</f>
        <v>4253</v>
      </c>
      <c r="L93" s="23">
        <f>+L30</f>
        <v>0</v>
      </c>
      <c r="M93" s="23">
        <f>+M30</f>
        <v>0</v>
      </c>
      <c r="N93" s="23">
        <f>+N30</f>
        <v>0</v>
      </c>
      <c r="O93" s="23">
        <f>+O30</f>
        <v>111792</v>
      </c>
      <c r="P93" s="23">
        <f>+P30</f>
        <v>0</v>
      </c>
      <c r="Q93" s="23">
        <f>+Q30</f>
        <v>60240</v>
      </c>
      <c r="R93" s="23">
        <f>+R30</f>
        <v>4253</v>
      </c>
      <c r="S93" s="23">
        <f>+S30</f>
        <v>366</v>
      </c>
      <c r="T93" s="23">
        <f>+T30</f>
        <v>56547</v>
      </c>
      <c r="U93" s="23">
        <f>+U30</f>
        <v>2195</v>
      </c>
      <c r="V93" s="23">
        <f>+V30</f>
        <v>5635</v>
      </c>
      <c r="W93" s="23">
        <f>+W30</f>
        <v>0</v>
      </c>
      <c r="X93" s="23">
        <f>+X30</f>
        <v>0</v>
      </c>
      <c r="Y93" s="23">
        <f>+Y30</f>
        <v>0</v>
      </c>
      <c r="Z93" s="23">
        <f>+Z30</f>
        <v>129236</v>
      </c>
      <c r="AA93" s="23">
        <f>+AA30</f>
        <v>-17444</v>
      </c>
      <c r="AB93" s="23">
        <f>+AB30</f>
        <v>0</v>
      </c>
      <c r="AC93" s="23">
        <f>+AC30</f>
        <v>1536700</v>
      </c>
      <c r="AD93" s="23">
        <f>+AD30</f>
        <v>200000</v>
      </c>
      <c r="AE93" s="23">
        <f>+AE30</f>
        <v>29088</v>
      </c>
      <c r="AF93" s="23">
        <f>+AF30</f>
        <v>0</v>
      </c>
      <c r="AG93" s="23">
        <f>+AG30</f>
        <v>1765788</v>
      </c>
      <c r="AH93" s="23">
        <f>+AH30</f>
        <v>0</v>
      </c>
      <c r="AI93" s="23">
        <f>+AI30</f>
        <v>1765788</v>
      </c>
    </row>
    <row r="94" spans="1:35" ht="12.75">
      <c r="A94">
        <f aca="true" t="shared" si="7" ref="A94:A102">+A93+1</f>
        <v>2</v>
      </c>
      <c r="B94">
        <f>+B12</f>
        <v>9797</v>
      </c>
      <c r="C94" s="23">
        <f>+C12</f>
        <v>0</v>
      </c>
      <c r="D94" s="23">
        <f>+D12</f>
        <v>0</v>
      </c>
      <c r="E94" s="23">
        <f>+E12</f>
        <v>36470</v>
      </c>
      <c r="F94" s="23">
        <f>+F12</f>
        <v>0</v>
      </c>
      <c r="G94" s="23">
        <f>+G12</f>
        <v>0</v>
      </c>
      <c r="H94" s="23">
        <f>+H12</f>
        <v>0</v>
      </c>
      <c r="I94" s="23">
        <f>+I12</f>
        <v>0</v>
      </c>
      <c r="J94" s="23">
        <f>+J12</f>
        <v>0</v>
      </c>
      <c r="K94" s="23">
        <f>+K12</f>
        <v>660</v>
      </c>
      <c r="L94" s="23">
        <f>+L12</f>
        <v>13118</v>
      </c>
      <c r="M94" s="23">
        <f>+M12</f>
        <v>0</v>
      </c>
      <c r="N94" s="23">
        <f>+N12</f>
        <v>1430</v>
      </c>
      <c r="O94" s="23">
        <f>+O12</f>
        <v>51678</v>
      </c>
      <c r="P94" s="23">
        <f>+P12</f>
        <v>0</v>
      </c>
      <c r="Q94" s="23">
        <f>+Q12</f>
        <v>7220</v>
      </c>
      <c r="R94" s="23">
        <f>+R12</f>
        <v>0</v>
      </c>
      <c r="S94" s="23">
        <f>+S12</f>
        <v>4208</v>
      </c>
      <c r="T94" s="23">
        <f>+T12</f>
        <v>10647</v>
      </c>
      <c r="U94" s="23">
        <f>+U12</f>
        <v>2545</v>
      </c>
      <c r="V94" s="23">
        <f>+V12</f>
        <v>12520</v>
      </c>
      <c r="W94" s="23">
        <f>+W12</f>
        <v>8500</v>
      </c>
      <c r="X94" s="23">
        <f>+X12</f>
        <v>0</v>
      </c>
      <c r="Y94" s="23">
        <f>+Y12</f>
        <v>1920</v>
      </c>
      <c r="Z94" s="23">
        <f>+Z12</f>
        <v>47560</v>
      </c>
      <c r="AA94" s="23">
        <f>+AA12</f>
        <v>4118</v>
      </c>
      <c r="AB94" s="23">
        <f>+AB12</f>
        <v>0</v>
      </c>
      <c r="AC94" s="23">
        <f>+AC12</f>
        <v>1592000</v>
      </c>
      <c r="AD94" s="23">
        <f>+AD12</f>
        <v>20000</v>
      </c>
      <c r="AE94" s="23">
        <f>+AE12</f>
        <v>218281</v>
      </c>
      <c r="AF94" s="23">
        <f>+AF12</f>
        <v>0</v>
      </c>
      <c r="AG94" s="23">
        <f>+AG12</f>
        <v>1830281</v>
      </c>
      <c r="AH94" s="23">
        <f>+AH12</f>
        <v>1528</v>
      </c>
      <c r="AI94" s="23">
        <f>+AI12</f>
        <v>1828753</v>
      </c>
    </row>
    <row r="95" spans="1:35" ht="12.75">
      <c r="A95">
        <f t="shared" si="7"/>
        <v>3</v>
      </c>
      <c r="B95">
        <f aca="true" t="shared" si="8" ref="B95:B96">+B35</f>
        <v>9301</v>
      </c>
      <c r="C95" s="23">
        <f aca="true" t="shared" si="9" ref="C95:C96">+C35</f>
        <v>0</v>
      </c>
      <c r="D95" s="23">
        <f aca="true" t="shared" si="10" ref="D95:D96">+D35</f>
        <v>0</v>
      </c>
      <c r="E95" s="23">
        <f aca="true" t="shared" si="11" ref="E95:E96">+E35</f>
        <v>78263</v>
      </c>
      <c r="F95" s="23">
        <f aca="true" t="shared" si="12" ref="F95:F96">+F35</f>
        <v>32497</v>
      </c>
      <c r="G95" s="23">
        <f aca="true" t="shared" si="13" ref="G95:G96">+G35</f>
        <v>4161</v>
      </c>
      <c r="H95" s="23">
        <f aca="true" t="shared" si="14" ref="H95:H96">+H35</f>
        <v>0</v>
      </c>
      <c r="I95" s="23">
        <f aca="true" t="shared" si="15" ref="I95:I96">+I35</f>
        <v>0</v>
      </c>
      <c r="J95" s="23">
        <f aca="true" t="shared" si="16" ref="J95:J96">+J35</f>
        <v>0</v>
      </c>
      <c r="K95" s="23">
        <f aca="true" t="shared" si="17" ref="K95:K96">+K35</f>
        <v>50</v>
      </c>
      <c r="L95" s="23">
        <f aca="true" t="shared" si="18" ref="L95:L96">+L35</f>
        <v>9648</v>
      </c>
      <c r="M95" s="23">
        <f aca="true" t="shared" si="19" ref="M95:M96">+M35</f>
        <v>206</v>
      </c>
      <c r="N95" s="23">
        <f aca="true" t="shared" si="20" ref="N95:N96">+N35</f>
        <v>0</v>
      </c>
      <c r="O95" s="23">
        <f aca="true" t="shared" si="21" ref="O95:O96">+O35</f>
        <v>124825</v>
      </c>
      <c r="P95" s="23">
        <f aca="true" t="shared" si="22" ref="P95:P96">+P35</f>
        <v>0</v>
      </c>
      <c r="Q95" s="23">
        <f aca="true" t="shared" si="23" ref="Q95:Q96">+Q35</f>
        <v>11292</v>
      </c>
      <c r="R95" s="23">
        <f aca="true" t="shared" si="24" ref="R95:R96">+R35</f>
        <v>13000</v>
      </c>
      <c r="S95" s="23">
        <f aca="true" t="shared" si="25" ref="S95:S96">+S35</f>
        <v>8990</v>
      </c>
      <c r="T95" s="23">
        <f aca="true" t="shared" si="26" ref="T95:T96">+T35</f>
        <v>15000</v>
      </c>
      <c r="U95" s="23">
        <f aca="true" t="shared" si="27" ref="U95:U96">+U35</f>
        <v>25752</v>
      </c>
      <c r="V95" s="23">
        <f aca="true" t="shared" si="28" ref="V95:V96">+V35</f>
        <v>9861</v>
      </c>
      <c r="W95" s="23">
        <f aca="true" t="shared" si="29" ref="W95:W96">+W35</f>
        <v>47532</v>
      </c>
      <c r="X95" s="23">
        <f aca="true" t="shared" si="30" ref="X95:X96">+X35</f>
        <v>0</v>
      </c>
      <c r="Y95" s="23">
        <f aca="true" t="shared" si="31" ref="Y95:Y96">+Y35</f>
        <v>0</v>
      </c>
      <c r="Z95" s="23">
        <f aca="true" t="shared" si="32" ref="Z95:Z96">+Z35</f>
        <v>131427</v>
      </c>
      <c r="AA95" s="23">
        <f aca="true" t="shared" si="33" ref="AA95:AA96">+AA35</f>
        <v>-6602</v>
      </c>
      <c r="AB95" s="23">
        <f aca="true" t="shared" si="34" ref="AB95:AB96">+AB35</f>
        <v>0</v>
      </c>
      <c r="AC95" s="23">
        <f aca="true" t="shared" si="35" ref="AC95:AC96">+AC35</f>
        <v>1300000</v>
      </c>
      <c r="AD95" s="23">
        <f aca="true" t="shared" si="36" ref="AD95:AD96">+AD35</f>
        <v>120000</v>
      </c>
      <c r="AE95" s="23">
        <f aca="true" t="shared" si="37" ref="AE95:AE96">+AE35</f>
        <v>242724</v>
      </c>
      <c r="AF95" s="23">
        <f aca="true" t="shared" si="38" ref="AF95:AF96">+AF35</f>
        <v>0</v>
      </c>
      <c r="AG95" s="23">
        <f aca="true" t="shared" si="39" ref="AG95:AG96">+AG35</f>
        <v>1662724</v>
      </c>
      <c r="AH95" s="23">
        <f aca="true" t="shared" si="40" ref="AH95:AH96">+AH35</f>
        <v>0</v>
      </c>
      <c r="AI95" s="23">
        <f aca="true" t="shared" si="41" ref="AI95:AI96">+AI35</f>
        <v>1662724</v>
      </c>
    </row>
    <row r="96" spans="1:35" ht="12.75">
      <c r="A96">
        <f t="shared" si="7"/>
        <v>4</v>
      </c>
      <c r="B96">
        <f t="shared" si="8"/>
        <v>9334</v>
      </c>
      <c r="C96" s="23">
        <f t="shared" si="9"/>
        <v>0</v>
      </c>
      <c r="D96" s="23">
        <f t="shared" si="10"/>
        <v>0</v>
      </c>
      <c r="E96" s="23">
        <f t="shared" si="11"/>
        <v>42280</v>
      </c>
      <c r="F96" s="23">
        <f t="shared" si="12"/>
        <v>0</v>
      </c>
      <c r="G96" s="23">
        <f t="shared" si="13"/>
        <v>13785</v>
      </c>
      <c r="H96" s="23">
        <f t="shared" si="14"/>
        <v>0</v>
      </c>
      <c r="I96" s="23">
        <f t="shared" si="15"/>
        <v>8000</v>
      </c>
      <c r="J96" s="23">
        <f t="shared" si="16"/>
        <v>0</v>
      </c>
      <c r="K96" s="23">
        <f t="shared" si="17"/>
        <v>3923</v>
      </c>
      <c r="L96" s="23">
        <f t="shared" si="18"/>
        <v>0</v>
      </c>
      <c r="M96" s="23">
        <f t="shared" si="19"/>
        <v>0</v>
      </c>
      <c r="N96" s="23">
        <f t="shared" si="20"/>
        <v>0</v>
      </c>
      <c r="O96" s="23">
        <f t="shared" si="21"/>
        <v>67988</v>
      </c>
      <c r="P96" s="23">
        <f t="shared" si="22"/>
        <v>0</v>
      </c>
      <c r="Q96" s="23">
        <f t="shared" si="23"/>
        <v>47756</v>
      </c>
      <c r="R96" s="23">
        <f t="shared" si="24"/>
        <v>0</v>
      </c>
      <c r="S96" s="23">
        <f t="shared" si="25"/>
        <v>160</v>
      </c>
      <c r="T96" s="23">
        <f t="shared" si="26"/>
        <v>4239</v>
      </c>
      <c r="U96" s="23">
        <f t="shared" si="27"/>
        <v>5452</v>
      </c>
      <c r="V96" s="23">
        <f t="shared" si="28"/>
        <v>4665</v>
      </c>
      <c r="W96" s="23">
        <f t="shared" si="29"/>
        <v>3680</v>
      </c>
      <c r="X96" s="23">
        <f t="shared" si="30"/>
        <v>0</v>
      </c>
      <c r="Y96" s="23">
        <f t="shared" si="31"/>
        <v>1119</v>
      </c>
      <c r="Z96" s="23">
        <f t="shared" si="32"/>
        <v>67071</v>
      </c>
      <c r="AA96" s="23">
        <f t="shared" si="33"/>
        <v>917</v>
      </c>
      <c r="AB96" s="23">
        <f t="shared" si="34"/>
        <v>0</v>
      </c>
      <c r="AC96" s="23">
        <f t="shared" si="35"/>
        <v>0</v>
      </c>
      <c r="AD96" s="23">
        <f t="shared" si="36"/>
        <v>0</v>
      </c>
      <c r="AE96" s="23">
        <f t="shared" si="37"/>
        <v>0</v>
      </c>
      <c r="AF96" s="23">
        <f t="shared" si="38"/>
        <v>0</v>
      </c>
      <c r="AG96" s="23">
        <f t="shared" si="39"/>
        <v>0</v>
      </c>
      <c r="AH96" s="23">
        <f t="shared" si="40"/>
        <v>0</v>
      </c>
      <c r="AI96" s="23">
        <f t="shared" si="41"/>
        <v>0</v>
      </c>
    </row>
    <row r="97" spans="1:35" ht="12.75">
      <c r="A97">
        <f t="shared" si="7"/>
        <v>5</v>
      </c>
      <c r="B97">
        <f>+B74</f>
        <v>9556</v>
      </c>
      <c r="C97" s="23">
        <f>+C74</f>
        <v>0</v>
      </c>
      <c r="D97" s="23">
        <f>+D74</f>
        <v>0</v>
      </c>
      <c r="E97" s="23">
        <f>+E74</f>
        <v>110160</v>
      </c>
      <c r="F97" s="23">
        <f>+F74</f>
        <v>0</v>
      </c>
      <c r="G97" s="23">
        <f>+G74</f>
        <v>0</v>
      </c>
      <c r="H97" s="23">
        <f>+H74</f>
        <v>10704</v>
      </c>
      <c r="I97" s="23">
        <f>+I74</f>
        <v>0</v>
      </c>
      <c r="J97" s="23">
        <f>+J74</f>
        <v>25900</v>
      </c>
      <c r="K97" s="23">
        <f>+K74</f>
        <v>13388</v>
      </c>
      <c r="L97" s="23">
        <f>+L74</f>
        <v>0</v>
      </c>
      <c r="M97" s="23">
        <f>+M74</f>
        <v>5048</v>
      </c>
      <c r="N97" s="23">
        <f>+N74</f>
        <v>48000</v>
      </c>
      <c r="O97" s="23">
        <f>+O74</f>
        <v>213200</v>
      </c>
      <c r="P97" s="23">
        <f>+P74</f>
        <v>0</v>
      </c>
      <c r="Q97" s="23">
        <f>+Q74</f>
        <v>53949</v>
      </c>
      <c r="R97" s="23">
        <f>+R74</f>
        <v>0</v>
      </c>
      <c r="S97" s="23">
        <f>+S74</f>
        <v>11535</v>
      </c>
      <c r="T97" s="23">
        <f>+T74</f>
        <v>66509</v>
      </c>
      <c r="U97" s="23">
        <f>+U74</f>
        <v>84911</v>
      </c>
      <c r="V97" s="23">
        <f>+V74</f>
        <v>7363</v>
      </c>
      <c r="W97" s="23">
        <f>+W74</f>
        <v>0</v>
      </c>
      <c r="X97" s="23">
        <f>+X74</f>
        <v>0</v>
      </c>
      <c r="Y97" s="23">
        <f>+Y74</f>
        <v>10347</v>
      </c>
      <c r="Z97" s="23">
        <f>+Z74</f>
        <v>234614</v>
      </c>
      <c r="AA97" s="23">
        <f>+AA74</f>
        <v>-21414</v>
      </c>
      <c r="AB97" s="23">
        <f>+AB74</f>
        <v>0</v>
      </c>
      <c r="AC97" s="23">
        <f>+AC74</f>
        <v>1698427</v>
      </c>
      <c r="AD97" s="23">
        <f>+AD74</f>
        <v>35549</v>
      </c>
      <c r="AE97" s="23">
        <f>+AE74</f>
        <v>409335</v>
      </c>
      <c r="AF97" s="23">
        <f>+AF74</f>
        <v>0</v>
      </c>
      <c r="AG97" s="23">
        <f>+AG74</f>
        <v>2143311</v>
      </c>
      <c r="AH97" s="23">
        <f>+AH74</f>
        <v>121524</v>
      </c>
      <c r="AI97" s="23">
        <f>+AI74</f>
        <v>2021787</v>
      </c>
    </row>
    <row r="98" spans="1:35" ht="12.75">
      <c r="A98">
        <f t="shared" si="7"/>
        <v>6</v>
      </c>
      <c r="B98">
        <f>+B48</f>
        <v>9969</v>
      </c>
      <c r="C98" s="23">
        <f>+C48</f>
        <v>0</v>
      </c>
      <c r="D98" s="23">
        <f>+D48</f>
        <v>0</v>
      </c>
      <c r="E98" s="23">
        <f>+E48</f>
        <v>0</v>
      </c>
      <c r="F98" s="23">
        <f>+F48</f>
        <v>0</v>
      </c>
      <c r="G98" s="23">
        <f>+G48</f>
        <v>0</v>
      </c>
      <c r="H98" s="23">
        <f>+H48</f>
        <v>0</v>
      </c>
      <c r="I98" s="23">
        <f>+I48</f>
        <v>0</v>
      </c>
      <c r="J98" s="23">
        <f>+J48</f>
        <v>0</v>
      </c>
      <c r="K98" s="23">
        <f>+K48</f>
        <v>0</v>
      </c>
      <c r="L98" s="23">
        <f>+L48</f>
        <v>0</v>
      </c>
      <c r="M98" s="23">
        <f>+M48</f>
        <v>0</v>
      </c>
      <c r="N98" s="23">
        <f>+N48</f>
        <v>0</v>
      </c>
      <c r="O98" s="23">
        <f>+O48</f>
        <v>0</v>
      </c>
      <c r="P98" s="23">
        <f>+P48</f>
        <v>0</v>
      </c>
      <c r="Q98" s="23">
        <f>+Q48</f>
        <v>0</v>
      </c>
      <c r="R98" s="23">
        <f>+R48</f>
        <v>0</v>
      </c>
      <c r="S98" s="23">
        <f>+S48</f>
        <v>0</v>
      </c>
      <c r="T98" s="23">
        <f>+T48</f>
        <v>0</v>
      </c>
      <c r="U98" s="23">
        <f>+U48</f>
        <v>0</v>
      </c>
      <c r="V98" s="23">
        <f>+V48</f>
        <v>0</v>
      </c>
      <c r="W98" s="23">
        <f>+W48</f>
        <v>0</v>
      </c>
      <c r="X98" s="23">
        <f>+X48</f>
        <v>0</v>
      </c>
      <c r="Y98" s="23">
        <f>+Y48</f>
        <v>0</v>
      </c>
      <c r="Z98" s="23">
        <f>+Z48</f>
        <v>0</v>
      </c>
      <c r="AA98" s="23">
        <f>+AA48</f>
        <v>0</v>
      </c>
      <c r="AB98" s="23">
        <f>+AB48</f>
        <v>0</v>
      </c>
      <c r="AC98" s="23">
        <f>+AC48</f>
        <v>0</v>
      </c>
      <c r="AD98" s="23">
        <f>+AD48</f>
        <v>0</v>
      </c>
      <c r="AE98" s="23">
        <f>+AE48</f>
        <v>0</v>
      </c>
      <c r="AF98" s="23">
        <f>+AF48</f>
        <v>0</v>
      </c>
      <c r="AG98" s="23">
        <f>+AG48</f>
        <v>0</v>
      </c>
      <c r="AH98" s="23">
        <f>+AH48</f>
        <v>0</v>
      </c>
      <c r="AI98" s="23">
        <f>+AI48</f>
        <v>0</v>
      </c>
    </row>
    <row r="99" spans="1:35" ht="12.75">
      <c r="A99">
        <f t="shared" si="7"/>
        <v>7</v>
      </c>
      <c r="B99">
        <f>+B77</f>
        <v>9345</v>
      </c>
      <c r="C99" s="23">
        <f>+C77</f>
        <v>0</v>
      </c>
      <c r="D99" s="23">
        <f>+D77</f>
        <v>0</v>
      </c>
      <c r="E99" s="23">
        <f>+E77</f>
        <v>255965</v>
      </c>
      <c r="F99" s="23">
        <f>+F77</f>
        <v>0</v>
      </c>
      <c r="G99" s="23">
        <f>+G77</f>
        <v>21932</v>
      </c>
      <c r="H99" s="23">
        <f>+H77</f>
        <v>0</v>
      </c>
      <c r="I99" s="23">
        <f>+I77</f>
        <v>0</v>
      </c>
      <c r="J99" s="23">
        <f>+J77</f>
        <v>0</v>
      </c>
      <c r="K99" s="23">
        <f>+K77</f>
        <v>20280</v>
      </c>
      <c r="L99" s="23">
        <f>+L77</f>
        <v>3000</v>
      </c>
      <c r="M99" s="23">
        <f>+M77</f>
        <v>0</v>
      </c>
      <c r="N99" s="23">
        <f>+N77</f>
        <v>0</v>
      </c>
      <c r="O99" s="23">
        <f>+O77</f>
        <v>301177</v>
      </c>
      <c r="P99" s="23">
        <f>+P77</f>
        <v>0</v>
      </c>
      <c r="Q99" s="23">
        <f>+Q77</f>
        <v>166767</v>
      </c>
      <c r="R99" s="23">
        <f>+R77</f>
        <v>0</v>
      </c>
      <c r="S99" s="23">
        <f>+S77</f>
        <v>0</v>
      </c>
      <c r="T99" s="23">
        <f>+T77</f>
        <v>113566</v>
      </c>
      <c r="U99" s="23">
        <f>+U77</f>
        <v>0</v>
      </c>
      <c r="V99" s="23">
        <f>+V77</f>
        <v>19019</v>
      </c>
      <c r="W99" s="23">
        <f>+W77</f>
        <v>0</v>
      </c>
      <c r="X99" s="23">
        <f>+X77</f>
        <v>0</v>
      </c>
      <c r="Y99" s="23">
        <f>+Y77</f>
        <v>0</v>
      </c>
      <c r="Z99" s="23">
        <f>+Z77</f>
        <v>299352</v>
      </c>
      <c r="AA99" s="23">
        <f>+AA77</f>
        <v>1825</v>
      </c>
      <c r="AB99" s="23">
        <f>+AB77</f>
        <v>0</v>
      </c>
      <c r="AC99" s="23">
        <f>+AC77</f>
        <v>2822120</v>
      </c>
      <c r="AD99" s="23">
        <f>+AD77</f>
        <v>86667</v>
      </c>
      <c r="AE99" s="23">
        <f>+AE77</f>
        <v>38638</v>
      </c>
      <c r="AF99" s="23">
        <f>+AF77</f>
        <v>0</v>
      </c>
      <c r="AG99" s="23">
        <f>+AG77</f>
        <v>2947425</v>
      </c>
      <c r="AH99" s="23">
        <f>+AH77</f>
        <v>209810</v>
      </c>
      <c r="AI99" s="23">
        <f>+AI77</f>
        <v>2737615</v>
      </c>
    </row>
    <row r="100" spans="1:35" ht="12.75">
      <c r="A100">
        <f t="shared" si="7"/>
        <v>8</v>
      </c>
      <c r="B100">
        <f>+B55</f>
        <v>9322</v>
      </c>
      <c r="C100" s="23">
        <f>+C55</f>
        <v>0</v>
      </c>
      <c r="D100" s="23">
        <f>+D55</f>
        <v>0</v>
      </c>
      <c r="E100" s="23">
        <f>+E55</f>
        <v>0</v>
      </c>
      <c r="F100" s="23">
        <f>+F55</f>
        <v>0</v>
      </c>
      <c r="G100" s="23">
        <f>+G55</f>
        <v>0</v>
      </c>
      <c r="H100" s="23">
        <f>+H55</f>
        <v>0</v>
      </c>
      <c r="I100" s="23">
        <f>+I55</f>
        <v>0</v>
      </c>
      <c r="J100" s="23">
        <f>+J55</f>
        <v>0</v>
      </c>
      <c r="K100" s="23">
        <f>+K55</f>
        <v>0</v>
      </c>
      <c r="L100" s="23">
        <f>+L55</f>
        <v>0</v>
      </c>
      <c r="M100" s="23">
        <f>+M55</f>
        <v>0</v>
      </c>
      <c r="N100" s="23">
        <f>+N55</f>
        <v>0</v>
      </c>
      <c r="O100" s="23">
        <f>+O55</f>
        <v>0</v>
      </c>
      <c r="P100" s="23">
        <f>+P55</f>
        <v>0</v>
      </c>
      <c r="Q100" s="23">
        <f>+Q55</f>
        <v>0</v>
      </c>
      <c r="R100" s="23">
        <f>+R55</f>
        <v>0</v>
      </c>
      <c r="S100" s="23">
        <f>+S55</f>
        <v>0</v>
      </c>
      <c r="T100" s="23">
        <f>+T55</f>
        <v>0</v>
      </c>
      <c r="U100" s="23">
        <f>+U55</f>
        <v>0</v>
      </c>
      <c r="V100" s="23">
        <f>+V55</f>
        <v>0</v>
      </c>
      <c r="W100" s="23">
        <f>+W55</f>
        <v>0</v>
      </c>
      <c r="X100" s="23">
        <f>+X55</f>
        <v>0</v>
      </c>
      <c r="Y100" s="23">
        <f>+Y55</f>
        <v>0</v>
      </c>
      <c r="Z100" s="23">
        <f>+Z55</f>
        <v>0</v>
      </c>
      <c r="AA100" s="23">
        <f>+AA55</f>
        <v>0</v>
      </c>
      <c r="AB100" s="23">
        <f>+AB55</f>
        <v>0</v>
      </c>
      <c r="AC100" s="23">
        <f>+AC55</f>
        <v>0</v>
      </c>
      <c r="AD100" s="23">
        <f>+AD55</f>
        <v>0</v>
      </c>
      <c r="AE100" s="23">
        <f>+AE55</f>
        <v>0</v>
      </c>
      <c r="AF100" s="23">
        <f>+AF55</f>
        <v>0</v>
      </c>
      <c r="AG100" s="23">
        <f>+AG55</f>
        <v>0</v>
      </c>
      <c r="AH100" s="23">
        <f>+AH55</f>
        <v>0</v>
      </c>
      <c r="AI100" s="23">
        <f>+AI55</f>
        <v>0</v>
      </c>
    </row>
    <row r="101" spans="1:35" ht="12.75">
      <c r="A101">
        <f t="shared" si="7"/>
        <v>9</v>
      </c>
      <c r="B101">
        <f>+B57</f>
        <v>9336</v>
      </c>
      <c r="C101" s="23">
        <f>+C57</f>
        <v>0</v>
      </c>
      <c r="D101" s="23">
        <f>+D57</f>
        <v>0</v>
      </c>
      <c r="E101" s="23">
        <f>+E57</f>
        <v>48236</v>
      </c>
      <c r="F101" s="23">
        <f>+F57</f>
        <v>5834</v>
      </c>
      <c r="G101" s="23">
        <f>+G57</f>
        <v>0</v>
      </c>
      <c r="H101" s="23">
        <f>+H57</f>
        <v>0</v>
      </c>
      <c r="I101" s="23">
        <f>+I57</f>
        <v>0</v>
      </c>
      <c r="J101" s="23">
        <f>+J57</f>
        <v>0</v>
      </c>
      <c r="K101" s="23">
        <f>+K57</f>
        <v>4500</v>
      </c>
      <c r="L101" s="23">
        <f>+L57</f>
        <v>0</v>
      </c>
      <c r="M101" s="23">
        <f>+M57</f>
        <v>53090</v>
      </c>
      <c r="N101" s="23">
        <f>+N57</f>
        <v>0</v>
      </c>
      <c r="O101" s="23">
        <f>+O57</f>
        <v>111660</v>
      </c>
      <c r="P101" s="23">
        <f>+P57</f>
        <v>0</v>
      </c>
      <c r="Q101" s="23">
        <f>+Q57</f>
        <v>51736</v>
      </c>
      <c r="R101" s="23">
        <f>+R57</f>
        <v>0</v>
      </c>
      <c r="S101" s="23">
        <f>+S57</f>
        <v>0</v>
      </c>
      <c r="T101" s="23">
        <f>+T57</f>
        <v>38595</v>
      </c>
      <c r="U101" s="23">
        <f>+U57</f>
        <v>0</v>
      </c>
      <c r="V101" s="23">
        <f>+V57</f>
        <v>15518</v>
      </c>
      <c r="W101" s="23">
        <f>+W57</f>
        <v>15600</v>
      </c>
      <c r="X101" s="23">
        <f>+X57</f>
        <v>0</v>
      </c>
      <c r="Y101" s="23">
        <f>+Y57</f>
        <v>2645</v>
      </c>
      <c r="Z101" s="23">
        <f>+Z57</f>
        <v>124094</v>
      </c>
      <c r="AA101" s="23">
        <f>+AA57</f>
        <v>-12434</v>
      </c>
      <c r="AB101" s="23">
        <f>+AB57</f>
        <v>0</v>
      </c>
      <c r="AC101" s="23">
        <f>+AC57</f>
        <v>2975000</v>
      </c>
      <c r="AD101" s="23">
        <f>+AD57</f>
        <v>0</v>
      </c>
      <c r="AE101" s="23">
        <f>+AE57</f>
        <v>104148</v>
      </c>
      <c r="AF101" s="23">
        <f>+AF57</f>
        <v>0</v>
      </c>
      <c r="AG101" s="23">
        <f>+AG57</f>
        <v>3079148</v>
      </c>
      <c r="AH101" s="23">
        <f>+AH57</f>
        <v>0</v>
      </c>
      <c r="AI101" s="23">
        <f>+AI57</f>
        <v>3079148</v>
      </c>
    </row>
    <row r="102" spans="1:35" ht="12.75">
      <c r="A102">
        <f t="shared" si="7"/>
        <v>10</v>
      </c>
      <c r="B102">
        <f>+B64</f>
        <v>9329</v>
      </c>
      <c r="C102" s="23">
        <f>+C64</f>
        <v>0</v>
      </c>
      <c r="D102" s="23">
        <f>+D64</f>
        <v>0</v>
      </c>
      <c r="E102" s="23">
        <f>+E64</f>
        <v>141157</v>
      </c>
      <c r="F102" s="23">
        <f>+F64</f>
        <v>6428</v>
      </c>
      <c r="G102" s="23">
        <f>+G64</f>
        <v>0</v>
      </c>
      <c r="H102" s="23">
        <f>+H64</f>
        <v>0</v>
      </c>
      <c r="I102" s="23">
        <f>+I64</f>
        <v>0</v>
      </c>
      <c r="J102" s="23">
        <f>+J64</f>
        <v>0</v>
      </c>
      <c r="K102" s="23">
        <f>+K64</f>
        <v>11000</v>
      </c>
      <c r="L102" s="23">
        <f>+L64</f>
        <v>0</v>
      </c>
      <c r="M102" s="23">
        <f>+M64</f>
        <v>0</v>
      </c>
      <c r="N102" s="23">
        <f>+N64</f>
        <v>11053</v>
      </c>
      <c r="O102" s="23">
        <f>+O64</f>
        <v>169638</v>
      </c>
      <c r="P102" s="23">
        <f>+P64</f>
        <v>0</v>
      </c>
      <c r="Q102" s="23">
        <f>+Q64</f>
        <v>54553</v>
      </c>
      <c r="R102" s="23">
        <f>+R64</f>
        <v>0</v>
      </c>
      <c r="S102" s="23">
        <f>+S64</f>
        <v>0</v>
      </c>
      <c r="T102" s="23">
        <f>+T64</f>
        <v>41995</v>
      </c>
      <c r="U102" s="23">
        <f>+U64</f>
        <v>27108</v>
      </c>
      <c r="V102" s="23">
        <f>+V64</f>
        <v>17357</v>
      </c>
      <c r="W102" s="23">
        <f>+W64</f>
        <v>9500</v>
      </c>
      <c r="X102" s="23">
        <f>+X64</f>
        <v>0</v>
      </c>
      <c r="Y102" s="23">
        <f>+Y64</f>
        <v>14551</v>
      </c>
      <c r="Z102" s="23">
        <f>+Z64</f>
        <v>165064</v>
      </c>
      <c r="AA102" s="23">
        <f>+AA64</f>
        <v>4574</v>
      </c>
      <c r="AB102" s="23">
        <f>+AB64</f>
        <v>0</v>
      </c>
      <c r="AC102" s="23">
        <f>+AC64</f>
        <v>3885000</v>
      </c>
      <c r="AD102" s="23">
        <f>+AD64</f>
        <v>225664</v>
      </c>
      <c r="AE102" s="23">
        <f>+AE64</f>
        <v>87383</v>
      </c>
      <c r="AF102" s="23">
        <f>+AF64</f>
        <v>0</v>
      </c>
      <c r="AG102" s="23">
        <f>+AG64</f>
        <v>4198047</v>
      </c>
      <c r="AH102" s="23">
        <f>+AH64</f>
        <v>1753</v>
      </c>
      <c r="AI102" s="23">
        <f>+AI64</f>
        <v>4196294</v>
      </c>
    </row>
    <row r="103" spans="5:35" ht="12.75">
      <c r="E103" s="187">
        <f>SUM(E93:E102)</f>
        <v>751408</v>
      </c>
      <c r="F103" s="187">
        <f>SUM(F93:F102)</f>
        <v>44759</v>
      </c>
      <c r="G103" s="187">
        <f>SUM(G93:G102)</f>
        <v>39878</v>
      </c>
      <c r="H103" s="187">
        <f>SUM(H93:H102)</f>
        <v>79366</v>
      </c>
      <c r="I103" s="187">
        <f>SUM(I93:I102)</f>
        <v>8000</v>
      </c>
      <c r="J103" s="187">
        <f>SUM(J93:J102)</f>
        <v>25900</v>
      </c>
      <c r="K103" s="187">
        <f>SUM(K93:K102)</f>
        <v>58054</v>
      </c>
      <c r="L103" s="187">
        <f>SUM(L93:L102)</f>
        <v>25766</v>
      </c>
      <c r="M103" s="187">
        <f>SUM(M93:M102)</f>
        <v>58344</v>
      </c>
      <c r="N103" s="187">
        <f>SUM(N93:N102)</f>
        <v>60483</v>
      </c>
      <c r="O103" s="187">
        <f>SUM(O93:O102)</f>
        <v>1151958</v>
      </c>
      <c r="P103" s="187">
        <f>SUM(P93:P102)</f>
        <v>0</v>
      </c>
      <c r="Q103" s="187">
        <f>SUM(Q93:Q102)</f>
        <v>453513</v>
      </c>
      <c r="R103" s="187">
        <f>SUM(R93:R102)</f>
        <v>17253</v>
      </c>
      <c r="S103" s="187">
        <f>SUM(S93:S102)</f>
        <v>25259</v>
      </c>
      <c r="T103" s="187">
        <f>SUM(T93:T102)</f>
        <v>347098</v>
      </c>
      <c r="U103" s="187">
        <f>SUM(U93:U102)</f>
        <v>147963</v>
      </c>
      <c r="V103" s="187">
        <f>SUM(V93:V102)</f>
        <v>91938</v>
      </c>
      <c r="W103" s="187">
        <f>SUM(W93:W102)</f>
        <v>84812</v>
      </c>
      <c r="X103" s="187">
        <f>SUM(X93:X102)</f>
        <v>0</v>
      </c>
      <c r="Y103" s="187">
        <f>SUM(Y93:Y102)</f>
        <v>30582</v>
      </c>
      <c r="Z103" s="187">
        <f>SUM(Z93:Z102)</f>
        <v>1198418</v>
      </c>
      <c r="AA103" s="187">
        <f>SUM(AA93:AA102)</f>
        <v>-46460</v>
      </c>
      <c r="AB103" s="187">
        <f>SUM(AB93:AB102)</f>
        <v>0</v>
      </c>
      <c r="AC103" s="187">
        <f>SUM(AC93:AC102)</f>
        <v>15809247</v>
      </c>
      <c r="AD103" s="187">
        <f>SUM(AD93:AD102)</f>
        <v>687880</v>
      </c>
      <c r="AE103" s="187">
        <f>SUM(AE93:AE102)</f>
        <v>1129597</v>
      </c>
      <c r="AF103" s="187">
        <f>SUM(AF93:AF102)</f>
        <v>0</v>
      </c>
      <c r="AG103" s="187">
        <f>SUM(AG93:AG102)</f>
        <v>17626724</v>
      </c>
      <c r="AH103" s="187">
        <f>SUM(AH93:AH102)</f>
        <v>334615</v>
      </c>
      <c r="AI103" s="187">
        <f>SUM(AI93:AI102)</f>
        <v>17292109</v>
      </c>
    </row>
  </sheetData>
  <sheetProtection selectLockedCells="1" selectUnlockedCells="1"/>
  <mergeCells count="6">
    <mergeCell ref="A1:C1"/>
    <mergeCell ref="D1:Z1"/>
    <mergeCell ref="A2:C2"/>
    <mergeCell ref="E2:O2"/>
    <mergeCell ref="Q2:Z2"/>
    <mergeCell ref="AC2:AI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workbookViewId="0" topLeftCell="A5">
      <selection activeCell="A24" sqref="A24"/>
    </sheetView>
  </sheetViews>
  <sheetFormatPr defaultColWidth="9.140625" defaultRowHeight="12.75"/>
  <cols>
    <col min="1" max="1" width="4.28125" style="6" customWidth="1"/>
    <col min="2" max="2" width="8.7109375" style="6" customWidth="1"/>
    <col min="3" max="3" width="42.28125" style="28" customWidth="1"/>
    <col min="4" max="4" width="2.7109375" style="6" customWidth="1"/>
    <col min="5" max="5" width="10.421875" style="6" customWidth="1"/>
    <col min="6" max="7" width="10.00390625" style="6" customWidth="1"/>
    <col min="8" max="8" width="10.421875" style="6" customWidth="1"/>
    <col min="9" max="14" width="10.00390625" style="6" customWidth="1"/>
    <col min="15" max="15" width="10.421875" style="6" customWidth="1"/>
    <col min="16" max="16" width="2.421875" style="32" customWidth="1"/>
    <col min="17" max="17" width="10.421875" style="10" customWidth="1"/>
    <col min="18" max="24" width="10.00390625" style="10" customWidth="1"/>
    <col min="25" max="26" width="10.421875" style="10" customWidth="1"/>
    <col min="27" max="27" width="10.00390625" style="10" customWidth="1"/>
    <col min="28" max="28" width="3.57421875" style="10" customWidth="1"/>
    <col min="29" max="29" width="14.28125" style="10" customWidth="1"/>
    <col min="30" max="32" width="10.57421875" style="10" customWidth="1"/>
    <col min="33" max="33" width="14.00390625" style="10" customWidth="1"/>
    <col min="34" max="34" width="10.57421875" style="10" customWidth="1"/>
    <col min="35" max="35" width="14.00390625" style="10" customWidth="1"/>
    <col min="36" max="16384" width="8.7109375" style="10" customWidth="1"/>
  </cols>
  <sheetData>
    <row r="1" spans="1:26" s="5" customFormat="1" ht="19.5" customHeight="1">
      <c r="A1" s="188" t="s">
        <v>366</v>
      </c>
      <c r="B1" s="188"/>
      <c r="C1" s="18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56" ht="20.25" customHeight="1">
      <c r="A2" s="189" t="s">
        <v>367</v>
      </c>
      <c r="B2" s="189"/>
      <c r="C2" s="189"/>
      <c r="D2"/>
      <c r="E2" s="190" t="s">
        <v>5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8"/>
      <c r="Q2" s="191" t="s">
        <v>6</v>
      </c>
      <c r="R2" s="191"/>
      <c r="S2" s="191"/>
      <c r="T2" s="191"/>
      <c r="U2" s="191"/>
      <c r="V2" s="191"/>
      <c r="W2" s="191"/>
      <c r="X2" s="191"/>
      <c r="Y2" s="191"/>
      <c r="Z2" s="191"/>
      <c r="AA2" s="192"/>
      <c r="AB2"/>
      <c r="AC2" s="193" t="s">
        <v>7</v>
      </c>
      <c r="AD2" s="193"/>
      <c r="AE2" s="193"/>
      <c r="AF2" s="193"/>
      <c r="AG2" s="193"/>
      <c r="AH2" s="193"/>
      <c r="AI2" s="193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1.5" customHeight="1">
      <c r="A3"/>
      <c r="B3"/>
      <c r="C3"/>
      <c r="D3"/>
      <c r="E3" s="13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5" t="s">
        <v>17</v>
      </c>
      <c r="O3" s="16" t="s">
        <v>18</v>
      </c>
      <c r="P3" s="192"/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  <c r="AA3" s="16" t="s">
        <v>29</v>
      </c>
      <c r="AB3" s="60"/>
      <c r="AC3" s="14" t="s">
        <v>30</v>
      </c>
      <c r="AD3" s="14" t="s">
        <v>31</v>
      </c>
      <c r="AE3" s="14" t="s">
        <v>32</v>
      </c>
      <c r="AF3" s="14" t="s">
        <v>33</v>
      </c>
      <c r="AG3" s="16" t="s">
        <v>34</v>
      </c>
      <c r="AH3" s="14" t="s">
        <v>35</v>
      </c>
      <c r="AI3" s="16" t="s">
        <v>36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38" ht="15.75" customHeight="1">
      <c r="A4" s="6">
        <v>1</v>
      </c>
      <c r="B4" s="6">
        <v>9365</v>
      </c>
      <c r="C4" s="28" t="s">
        <v>120</v>
      </c>
      <c r="D4" s="43"/>
      <c r="E4" s="194">
        <v>179369</v>
      </c>
      <c r="F4" s="195">
        <v>3740</v>
      </c>
      <c r="G4" s="194">
        <v>9981</v>
      </c>
      <c r="H4" s="195">
        <v>73477</v>
      </c>
      <c r="I4" s="194"/>
      <c r="J4" s="195">
        <v>500</v>
      </c>
      <c r="K4" s="194">
        <v>9340</v>
      </c>
      <c r="L4" s="195">
        <v>4004</v>
      </c>
      <c r="M4" s="194"/>
      <c r="N4" s="76">
        <v>23932</v>
      </c>
      <c r="O4" s="91">
        <f aca="true" t="shared" si="0" ref="O4:O36">SUM(E4:N4)</f>
        <v>304343</v>
      </c>
      <c r="P4" s="29"/>
      <c r="Q4" s="149">
        <v>100746</v>
      </c>
      <c r="R4" s="194"/>
      <c r="S4" s="195"/>
      <c r="T4" s="194">
        <v>33428</v>
      </c>
      <c r="U4" s="196">
        <v>19320</v>
      </c>
      <c r="V4" s="194">
        <v>20957</v>
      </c>
      <c r="W4" s="195">
        <v>10393</v>
      </c>
      <c r="X4" s="194"/>
      <c r="Y4" s="76">
        <v>25508</v>
      </c>
      <c r="Z4" s="197">
        <f aca="true" t="shared" si="1" ref="Z4:Z36">SUM(Q4:Y4)</f>
        <v>210352</v>
      </c>
      <c r="AA4" s="93">
        <f aca="true" t="shared" si="2" ref="AA4:AA37">+O4-Z4</f>
        <v>93991</v>
      </c>
      <c r="AB4" s="23"/>
      <c r="AC4" s="198">
        <v>1831658</v>
      </c>
      <c r="AD4" s="196">
        <v>23056</v>
      </c>
      <c r="AE4" s="198">
        <v>255410</v>
      </c>
      <c r="AF4" s="23">
        <v>4079</v>
      </c>
      <c r="AG4" s="146">
        <f aca="true" t="shared" si="3" ref="AG4:AG36">SUM(AC4:AF4)</f>
        <v>2114203</v>
      </c>
      <c r="AH4" s="23">
        <v>8343</v>
      </c>
      <c r="AI4" s="146">
        <f aca="true" t="shared" si="4" ref="AI4:AI36">+AG4-AH4</f>
        <v>2105860</v>
      </c>
      <c r="AJ4" s="36"/>
      <c r="AK4" s="36"/>
      <c r="AL4" s="36"/>
    </row>
    <row r="5" spans="1:256" ht="15.75" customHeight="1">
      <c r="A5" s="6">
        <f aca="true" t="shared" si="5" ref="A5:A36">+A4+1</f>
        <v>2</v>
      </c>
      <c r="B5" s="6">
        <v>9367</v>
      </c>
      <c r="C5" s="28" t="s">
        <v>121</v>
      </c>
      <c r="D5" s="43"/>
      <c r="E5" s="144">
        <v>36789</v>
      </c>
      <c r="F5" s="29"/>
      <c r="G5" s="144">
        <v>540</v>
      </c>
      <c r="H5" s="23"/>
      <c r="I5" s="144">
        <v>4449</v>
      </c>
      <c r="J5" s="29">
        <v>50</v>
      </c>
      <c r="K5" s="144">
        <v>22980</v>
      </c>
      <c r="L5" s="29">
        <v>382</v>
      </c>
      <c r="M5" s="144">
        <v>4337</v>
      </c>
      <c r="N5" s="76">
        <v>85</v>
      </c>
      <c r="O5" s="91">
        <f t="shared" si="0"/>
        <v>69612</v>
      </c>
      <c r="P5" s="29"/>
      <c r="Q5" s="149"/>
      <c r="R5" s="144"/>
      <c r="S5" s="29">
        <v>2522</v>
      </c>
      <c r="T5" s="144">
        <v>21871</v>
      </c>
      <c r="U5" s="23">
        <v>36611</v>
      </c>
      <c r="V5" s="144">
        <v>5039</v>
      </c>
      <c r="W5" s="29"/>
      <c r="X5" s="144"/>
      <c r="Y5" s="76">
        <v>866</v>
      </c>
      <c r="Z5" s="197">
        <f t="shared" si="1"/>
        <v>66909</v>
      </c>
      <c r="AA5" s="93">
        <f t="shared" si="2"/>
        <v>2703</v>
      </c>
      <c r="AB5" s="23"/>
      <c r="AC5" s="42">
        <v>549000</v>
      </c>
      <c r="AD5" s="23"/>
      <c r="AE5" s="42">
        <v>21322</v>
      </c>
      <c r="AF5" s="23"/>
      <c r="AG5" s="146">
        <f t="shared" si="3"/>
        <v>570322</v>
      </c>
      <c r="AH5" s="23">
        <v>515</v>
      </c>
      <c r="AI5" s="146">
        <f t="shared" si="4"/>
        <v>569807</v>
      </c>
      <c r="AJ5" s="36"/>
      <c r="AK5" s="36"/>
      <c r="AL5" s="36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6">
        <f t="shared" si="5"/>
        <v>3</v>
      </c>
      <c r="B6" s="6">
        <v>9368</v>
      </c>
      <c r="C6" s="28" t="s">
        <v>122</v>
      </c>
      <c r="D6" s="43"/>
      <c r="E6" s="144">
        <v>43397</v>
      </c>
      <c r="F6" s="29"/>
      <c r="G6" s="144"/>
      <c r="H6" s="29"/>
      <c r="I6" s="144">
        <v>599</v>
      </c>
      <c r="J6" s="29">
        <v>2000</v>
      </c>
      <c r="K6" s="144">
        <v>34581</v>
      </c>
      <c r="L6" s="29">
        <v>1401</v>
      </c>
      <c r="M6" s="144">
        <v>27483</v>
      </c>
      <c r="N6" s="76"/>
      <c r="O6" s="91">
        <f t="shared" si="0"/>
        <v>109461</v>
      </c>
      <c r="P6" s="29"/>
      <c r="Q6" s="149">
        <v>29151</v>
      </c>
      <c r="R6" s="144">
        <v>7800</v>
      </c>
      <c r="S6" s="29">
        <v>16434</v>
      </c>
      <c r="T6" s="144">
        <v>20974</v>
      </c>
      <c r="U6" s="23">
        <v>6187</v>
      </c>
      <c r="V6" s="144">
        <v>8450</v>
      </c>
      <c r="W6" s="29">
        <v>755</v>
      </c>
      <c r="X6" s="144"/>
      <c r="Y6" s="76"/>
      <c r="Z6" s="197">
        <f t="shared" si="1"/>
        <v>89751</v>
      </c>
      <c r="AA6" s="93">
        <f t="shared" si="2"/>
        <v>19710</v>
      </c>
      <c r="AB6" s="23"/>
      <c r="AC6" s="42">
        <v>1270000</v>
      </c>
      <c r="AD6" s="23"/>
      <c r="AE6" s="42">
        <v>37081</v>
      </c>
      <c r="AF6" s="23"/>
      <c r="AG6" s="146">
        <f t="shared" si="3"/>
        <v>1307081</v>
      </c>
      <c r="AH6" s="23">
        <v>1175</v>
      </c>
      <c r="AI6" s="146">
        <f t="shared" si="4"/>
        <v>1305906</v>
      </c>
      <c r="AJ6" s="36"/>
      <c r="AK6" s="36"/>
      <c r="AL6" s="3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 s="6">
        <f t="shared" si="5"/>
        <v>4</v>
      </c>
      <c r="B7" s="6">
        <v>9369</v>
      </c>
      <c r="C7" s="28" t="s">
        <v>123</v>
      </c>
      <c r="D7" s="43"/>
      <c r="E7" s="144">
        <v>178945</v>
      </c>
      <c r="F7" s="29"/>
      <c r="G7" s="144">
        <v>3684</v>
      </c>
      <c r="H7" s="29"/>
      <c r="I7" s="144">
        <v>39000</v>
      </c>
      <c r="J7" s="29"/>
      <c r="K7" s="144">
        <v>39225</v>
      </c>
      <c r="L7" s="29">
        <v>480</v>
      </c>
      <c r="M7" s="144">
        <v>10241</v>
      </c>
      <c r="N7" s="76"/>
      <c r="O7" s="91">
        <f t="shared" si="0"/>
        <v>271575</v>
      </c>
      <c r="P7" s="29"/>
      <c r="Q7" s="149">
        <v>100902</v>
      </c>
      <c r="R7" s="144">
        <v>34580</v>
      </c>
      <c r="S7" s="29">
        <v>96038</v>
      </c>
      <c r="T7" s="144">
        <v>40268</v>
      </c>
      <c r="U7" s="23">
        <v>40873</v>
      </c>
      <c r="V7" s="144">
        <v>23099</v>
      </c>
      <c r="W7" s="29">
        <v>5073</v>
      </c>
      <c r="X7" s="144"/>
      <c r="Y7" s="76"/>
      <c r="Z7" s="197">
        <f t="shared" si="1"/>
        <v>340833</v>
      </c>
      <c r="AA7" s="93">
        <f t="shared" si="2"/>
        <v>-69258</v>
      </c>
      <c r="AB7" s="23"/>
      <c r="AC7" s="42">
        <v>5628000</v>
      </c>
      <c r="AD7" s="23">
        <v>934759</v>
      </c>
      <c r="AE7" s="42">
        <v>91546</v>
      </c>
      <c r="AF7" s="23">
        <v>5356</v>
      </c>
      <c r="AG7" s="146">
        <f t="shared" si="3"/>
        <v>6659661</v>
      </c>
      <c r="AH7" s="23">
        <v>29064</v>
      </c>
      <c r="AI7" s="146">
        <f t="shared" si="4"/>
        <v>6630597</v>
      </c>
      <c r="AJ7" s="36"/>
      <c r="AK7" s="36"/>
      <c r="AL7" s="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6">
        <f t="shared" si="5"/>
        <v>5</v>
      </c>
      <c r="B8" s="6">
        <v>9393</v>
      </c>
      <c r="C8" s="28" t="s">
        <v>125</v>
      </c>
      <c r="D8" s="43"/>
      <c r="E8" s="144">
        <v>26759</v>
      </c>
      <c r="F8" s="29"/>
      <c r="G8" s="144">
        <v>270</v>
      </c>
      <c r="H8" s="29"/>
      <c r="I8" s="144"/>
      <c r="J8" s="29"/>
      <c r="K8" s="144">
        <v>8962</v>
      </c>
      <c r="L8" s="29">
        <v>1393</v>
      </c>
      <c r="M8" s="144">
        <v>1460</v>
      </c>
      <c r="N8" s="76">
        <v>1559</v>
      </c>
      <c r="O8" s="91">
        <f t="shared" si="0"/>
        <v>40403</v>
      </c>
      <c r="P8" s="29"/>
      <c r="Q8" s="149">
        <v>250</v>
      </c>
      <c r="R8" s="144"/>
      <c r="S8" s="29">
        <v>3845</v>
      </c>
      <c r="T8" s="144">
        <v>31060</v>
      </c>
      <c r="U8" s="23">
        <v>2583</v>
      </c>
      <c r="V8" s="144">
        <v>6185</v>
      </c>
      <c r="W8" s="29"/>
      <c r="X8" s="144"/>
      <c r="Y8" s="76"/>
      <c r="Z8" s="197">
        <f t="shared" si="1"/>
        <v>43923</v>
      </c>
      <c r="AA8" s="93">
        <f t="shared" si="2"/>
        <v>-3520</v>
      </c>
      <c r="AB8" s="23"/>
      <c r="AC8" s="42">
        <v>2610000</v>
      </c>
      <c r="AD8" s="23"/>
      <c r="AE8" s="42">
        <v>67065</v>
      </c>
      <c r="AF8" s="23"/>
      <c r="AG8" s="146">
        <f t="shared" si="3"/>
        <v>2677065</v>
      </c>
      <c r="AH8" s="23"/>
      <c r="AI8" s="146">
        <f t="shared" si="4"/>
        <v>2677065</v>
      </c>
      <c r="AJ8" s="36"/>
      <c r="AK8" s="36"/>
      <c r="AL8" s="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6">
        <f t="shared" si="5"/>
        <v>6</v>
      </c>
      <c r="B9" s="6">
        <v>9376</v>
      </c>
      <c r="C9" s="28" t="s">
        <v>124</v>
      </c>
      <c r="D9" s="43"/>
      <c r="E9" s="144">
        <v>44653</v>
      </c>
      <c r="F9" s="29">
        <v>613</v>
      </c>
      <c r="G9" s="144"/>
      <c r="H9" s="29"/>
      <c r="I9" s="144"/>
      <c r="J9" s="29"/>
      <c r="K9" s="144">
        <v>7620</v>
      </c>
      <c r="L9" s="29">
        <v>3733</v>
      </c>
      <c r="M9" s="144">
        <v>7546</v>
      </c>
      <c r="N9" s="76">
        <v>3000</v>
      </c>
      <c r="O9" s="91">
        <f t="shared" si="0"/>
        <v>67165</v>
      </c>
      <c r="P9" s="29"/>
      <c r="Q9" s="149">
        <v>39422</v>
      </c>
      <c r="R9" s="144"/>
      <c r="S9" s="29">
        <v>620</v>
      </c>
      <c r="T9" s="144">
        <v>29574</v>
      </c>
      <c r="U9" s="23">
        <v>2658</v>
      </c>
      <c r="V9" s="144">
        <v>8044</v>
      </c>
      <c r="W9" s="29"/>
      <c r="X9" s="144"/>
      <c r="Y9" s="76">
        <v>35</v>
      </c>
      <c r="Z9" s="197">
        <f t="shared" si="1"/>
        <v>80353</v>
      </c>
      <c r="AA9" s="93">
        <f t="shared" si="2"/>
        <v>-13188</v>
      </c>
      <c r="AB9" s="23"/>
      <c r="AC9" s="42">
        <v>1073500</v>
      </c>
      <c r="AD9" s="23">
        <v>97560</v>
      </c>
      <c r="AE9" s="42">
        <v>129583</v>
      </c>
      <c r="AF9" s="23"/>
      <c r="AG9" s="146">
        <f t="shared" si="3"/>
        <v>1300643</v>
      </c>
      <c r="AH9" s="23"/>
      <c r="AI9" s="146">
        <f t="shared" si="4"/>
        <v>1300643</v>
      </c>
      <c r="AJ9" s="36"/>
      <c r="AK9" s="36"/>
      <c r="AL9" s="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38" s="12" customFormat="1" ht="15.75" customHeight="1">
      <c r="A10" s="6">
        <f t="shared" si="5"/>
        <v>7</v>
      </c>
      <c r="B10" s="6">
        <v>9396</v>
      </c>
      <c r="C10" s="28" t="s">
        <v>126</v>
      </c>
      <c r="D10" s="43"/>
      <c r="E10" s="144">
        <v>152675</v>
      </c>
      <c r="F10" s="29">
        <v>1774</v>
      </c>
      <c r="G10" s="144">
        <v>3000</v>
      </c>
      <c r="H10" s="29"/>
      <c r="I10" s="144">
        <v>5617</v>
      </c>
      <c r="J10" s="29"/>
      <c r="K10" s="144">
        <v>2261</v>
      </c>
      <c r="L10" s="29">
        <v>1266</v>
      </c>
      <c r="M10" s="144">
        <v>12793</v>
      </c>
      <c r="N10" s="76">
        <v>90</v>
      </c>
      <c r="O10" s="91">
        <f t="shared" si="0"/>
        <v>179476</v>
      </c>
      <c r="P10" s="29"/>
      <c r="Q10" s="149">
        <v>54738</v>
      </c>
      <c r="R10" s="144">
        <v>21971</v>
      </c>
      <c r="S10" s="29">
        <v>30405</v>
      </c>
      <c r="T10" s="144">
        <v>33405</v>
      </c>
      <c r="U10" s="23">
        <v>9270</v>
      </c>
      <c r="V10" s="144">
        <v>13970</v>
      </c>
      <c r="W10" s="29">
        <v>6924</v>
      </c>
      <c r="X10" s="144"/>
      <c r="Y10" s="76">
        <v>1970</v>
      </c>
      <c r="Z10" s="153">
        <f t="shared" si="1"/>
        <v>172653</v>
      </c>
      <c r="AA10" s="89">
        <f t="shared" si="2"/>
        <v>6823</v>
      </c>
      <c r="AB10" s="23"/>
      <c r="AC10" s="42">
        <v>1940627</v>
      </c>
      <c r="AD10" s="23">
        <v>38714</v>
      </c>
      <c r="AE10" s="42">
        <v>30756</v>
      </c>
      <c r="AF10" s="23">
        <v>108</v>
      </c>
      <c r="AG10" s="146">
        <f t="shared" si="3"/>
        <v>2010205</v>
      </c>
      <c r="AH10" s="23">
        <v>212987</v>
      </c>
      <c r="AI10" s="146">
        <f t="shared" si="4"/>
        <v>1797218</v>
      </c>
      <c r="AJ10" s="36"/>
      <c r="AK10" s="36"/>
      <c r="AL10" s="36"/>
    </row>
    <row r="11" spans="1:256" ht="15.75" customHeight="1">
      <c r="A11" s="6">
        <f t="shared" si="5"/>
        <v>8</v>
      </c>
      <c r="B11" s="6">
        <v>9397</v>
      </c>
      <c r="C11" s="28" t="s">
        <v>127</v>
      </c>
      <c r="D11" s="43"/>
      <c r="E11" s="199">
        <v>15472</v>
      </c>
      <c r="F11" s="200"/>
      <c r="G11" s="199"/>
      <c r="H11" s="164"/>
      <c r="I11" s="199"/>
      <c r="J11" s="200"/>
      <c r="K11" s="199">
        <v>11076</v>
      </c>
      <c r="L11" s="200"/>
      <c r="M11" s="199"/>
      <c r="N11" s="201">
        <v>5833</v>
      </c>
      <c r="O11" s="91">
        <f t="shared" si="0"/>
        <v>32381</v>
      </c>
      <c r="P11" s="29"/>
      <c r="Q11" s="202">
        <v>6900</v>
      </c>
      <c r="R11" s="199"/>
      <c r="S11" s="200"/>
      <c r="T11" s="199">
        <v>30990</v>
      </c>
      <c r="U11" s="164">
        <v>161</v>
      </c>
      <c r="V11" s="199">
        <v>3558</v>
      </c>
      <c r="W11" s="200">
        <v>2000</v>
      </c>
      <c r="X11" s="199"/>
      <c r="Y11" s="201">
        <v>1258</v>
      </c>
      <c r="Z11" s="153">
        <f t="shared" si="1"/>
        <v>44867</v>
      </c>
      <c r="AA11" s="89">
        <f t="shared" si="2"/>
        <v>-12486</v>
      </c>
      <c r="AB11" s="23"/>
      <c r="AC11" s="42">
        <v>282000</v>
      </c>
      <c r="AD11" s="23"/>
      <c r="AE11" s="42">
        <v>79394</v>
      </c>
      <c r="AF11" s="23"/>
      <c r="AG11" s="146">
        <f t="shared" si="3"/>
        <v>361394</v>
      </c>
      <c r="AH11" s="23"/>
      <c r="AI11" s="146">
        <f t="shared" si="4"/>
        <v>361394</v>
      </c>
      <c r="AJ11" s="36"/>
      <c r="AK11" s="36"/>
      <c r="AL11" s="36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38" ht="15.75" customHeight="1">
      <c r="A12" s="6">
        <f t="shared" si="5"/>
        <v>9</v>
      </c>
      <c r="B12" s="6">
        <v>9373</v>
      </c>
      <c r="C12" s="28" t="s">
        <v>128</v>
      </c>
      <c r="D12" s="43"/>
      <c r="E12" s="144">
        <v>7195</v>
      </c>
      <c r="F12" s="29">
        <v>9187</v>
      </c>
      <c r="G12" s="144"/>
      <c r="H12" s="29"/>
      <c r="I12" s="144"/>
      <c r="J12" s="29"/>
      <c r="K12" s="144">
        <v>12059</v>
      </c>
      <c r="L12" s="29">
        <v>4077</v>
      </c>
      <c r="M12" s="144"/>
      <c r="N12" s="76"/>
      <c r="O12" s="91">
        <f t="shared" si="0"/>
        <v>32518</v>
      </c>
      <c r="P12" s="29"/>
      <c r="Q12" s="149">
        <v>30210</v>
      </c>
      <c r="R12" s="144"/>
      <c r="S12" s="29">
        <v>1570</v>
      </c>
      <c r="T12" s="144">
        <v>11065</v>
      </c>
      <c r="U12" s="23">
        <v>2634</v>
      </c>
      <c r="V12" s="144">
        <v>1076</v>
      </c>
      <c r="W12" s="29">
        <v>567</v>
      </c>
      <c r="X12" s="144"/>
      <c r="Y12" s="76">
        <v>75</v>
      </c>
      <c r="Z12" s="197">
        <f t="shared" si="1"/>
        <v>47197</v>
      </c>
      <c r="AA12" s="93">
        <f t="shared" si="2"/>
        <v>-14679</v>
      </c>
      <c r="AB12" s="23"/>
      <c r="AC12" s="42"/>
      <c r="AD12" s="23"/>
      <c r="AE12" s="42">
        <v>98746</v>
      </c>
      <c r="AF12" s="23">
        <v>344</v>
      </c>
      <c r="AG12" s="146">
        <f t="shared" si="3"/>
        <v>99090</v>
      </c>
      <c r="AH12" s="23">
        <v>3114</v>
      </c>
      <c r="AI12" s="146">
        <f t="shared" si="4"/>
        <v>95976</v>
      </c>
      <c r="AJ12" s="36"/>
      <c r="AK12" s="36"/>
      <c r="AL12" s="36"/>
    </row>
    <row r="13" spans="1:256" ht="15.75" customHeight="1">
      <c r="A13" s="6">
        <f t="shared" si="5"/>
        <v>10</v>
      </c>
      <c r="B13" s="6">
        <v>9375</v>
      </c>
      <c r="C13" s="28" t="s">
        <v>129</v>
      </c>
      <c r="D13" s="43"/>
      <c r="E13" s="199">
        <v>101300</v>
      </c>
      <c r="F13" s="200">
        <v>16275</v>
      </c>
      <c r="G13" s="199">
        <v>4000</v>
      </c>
      <c r="H13" s="200"/>
      <c r="I13" s="199"/>
      <c r="J13" s="200"/>
      <c r="K13" s="199">
        <v>2270</v>
      </c>
      <c r="L13" s="200">
        <v>7126</v>
      </c>
      <c r="M13" s="199">
        <v>9348</v>
      </c>
      <c r="N13" s="201">
        <v>2949</v>
      </c>
      <c r="O13" s="91">
        <f t="shared" si="0"/>
        <v>143268</v>
      </c>
      <c r="P13" s="29"/>
      <c r="Q13" s="147">
        <v>56469</v>
      </c>
      <c r="R13" s="42">
        <v>198</v>
      </c>
      <c r="S13" s="23">
        <v>5408</v>
      </c>
      <c r="T13" s="42">
        <v>8555</v>
      </c>
      <c r="U13" s="23">
        <v>28184</v>
      </c>
      <c r="V13" s="42">
        <v>12917</v>
      </c>
      <c r="W13" s="23">
        <v>1150</v>
      </c>
      <c r="X13" s="42"/>
      <c r="Y13" s="152">
        <v>7081</v>
      </c>
      <c r="Z13" s="197">
        <f t="shared" si="1"/>
        <v>119962</v>
      </c>
      <c r="AA13" s="93">
        <f t="shared" si="2"/>
        <v>23306</v>
      </c>
      <c r="AB13" s="23"/>
      <c r="AC13" s="42">
        <v>1690000</v>
      </c>
      <c r="AD13" s="23">
        <v>45222</v>
      </c>
      <c r="AE13" s="42">
        <v>156555</v>
      </c>
      <c r="AF13" s="23">
        <v>5801</v>
      </c>
      <c r="AG13" s="146">
        <f t="shared" si="3"/>
        <v>1897578</v>
      </c>
      <c r="AH13" s="23"/>
      <c r="AI13" s="146">
        <f t="shared" si="4"/>
        <v>1897578</v>
      </c>
      <c r="AJ13" s="36"/>
      <c r="AK13" s="36"/>
      <c r="AL13" s="36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6">
        <f t="shared" si="5"/>
        <v>11</v>
      </c>
      <c r="B14" s="6">
        <v>9377</v>
      </c>
      <c r="C14" s="28" t="s">
        <v>130</v>
      </c>
      <c r="D14" s="43"/>
      <c r="E14" s="199">
        <v>77844</v>
      </c>
      <c r="F14" s="200"/>
      <c r="G14" s="199">
        <v>5329</v>
      </c>
      <c r="H14" s="200"/>
      <c r="I14" s="199"/>
      <c r="J14" s="200"/>
      <c r="K14" s="199">
        <v>5804</v>
      </c>
      <c r="L14" s="200">
        <v>705</v>
      </c>
      <c r="M14" s="199">
        <v>15976</v>
      </c>
      <c r="N14" s="201">
        <v>3317</v>
      </c>
      <c r="O14" s="91">
        <f t="shared" si="0"/>
        <v>108975</v>
      </c>
      <c r="P14" s="29"/>
      <c r="Q14" s="147">
        <v>56986</v>
      </c>
      <c r="R14" s="42"/>
      <c r="S14" s="23">
        <v>11144</v>
      </c>
      <c r="T14" s="42">
        <v>20008</v>
      </c>
      <c r="U14" s="23">
        <v>6942</v>
      </c>
      <c r="V14" s="42">
        <v>8736</v>
      </c>
      <c r="W14" s="23">
        <v>5127</v>
      </c>
      <c r="X14" s="42"/>
      <c r="Y14" s="152">
        <v>748</v>
      </c>
      <c r="Z14" s="197">
        <f t="shared" si="1"/>
        <v>109691</v>
      </c>
      <c r="AA14" s="93">
        <f t="shared" si="2"/>
        <v>-716</v>
      </c>
      <c r="AB14" s="23"/>
      <c r="AC14" s="42">
        <v>1595000</v>
      </c>
      <c r="AD14" s="23"/>
      <c r="AE14" s="42">
        <v>35404</v>
      </c>
      <c r="AF14" s="23"/>
      <c r="AG14" s="146">
        <f t="shared" si="3"/>
        <v>1630404</v>
      </c>
      <c r="AH14" s="23">
        <v>3854</v>
      </c>
      <c r="AI14" s="146">
        <f t="shared" si="4"/>
        <v>1626550</v>
      </c>
      <c r="AJ14" s="36"/>
      <c r="AK14" s="36"/>
      <c r="AL14" s="36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38" s="46" customFormat="1" ht="15.75" customHeight="1">
      <c r="A15" s="32">
        <f t="shared" si="5"/>
        <v>12</v>
      </c>
      <c r="B15" s="32">
        <v>9398</v>
      </c>
      <c r="C15" s="45" t="s">
        <v>131</v>
      </c>
      <c r="D15" s="43" t="s">
        <v>38</v>
      </c>
      <c r="E15" s="144">
        <v>368103</v>
      </c>
      <c r="F15" s="29">
        <v>2433</v>
      </c>
      <c r="G15" s="144">
        <v>15968</v>
      </c>
      <c r="H15" s="29"/>
      <c r="I15" s="144">
        <v>5000</v>
      </c>
      <c r="J15" s="29">
        <v>105000</v>
      </c>
      <c r="K15" s="144">
        <v>17336</v>
      </c>
      <c r="L15" s="29">
        <v>51517</v>
      </c>
      <c r="M15" s="144">
        <v>50934</v>
      </c>
      <c r="N15" s="76">
        <v>41007</v>
      </c>
      <c r="O15" s="91">
        <f t="shared" si="0"/>
        <v>657298</v>
      </c>
      <c r="P15" s="29"/>
      <c r="Q15" s="149">
        <v>124667</v>
      </c>
      <c r="R15" s="144">
        <v>45825</v>
      </c>
      <c r="S15" s="29">
        <v>169297</v>
      </c>
      <c r="T15" s="42">
        <v>48356</v>
      </c>
      <c r="U15" s="23">
        <v>36487</v>
      </c>
      <c r="V15" s="144">
        <v>36858</v>
      </c>
      <c r="W15" s="29">
        <v>28737</v>
      </c>
      <c r="X15" s="144"/>
      <c r="Y15" s="76">
        <v>37375</v>
      </c>
      <c r="Z15" s="153">
        <f t="shared" si="1"/>
        <v>527602</v>
      </c>
      <c r="AA15" s="89">
        <f t="shared" si="2"/>
        <v>129696</v>
      </c>
      <c r="AB15" s="23"/>
      <c r="AC15" s="42">
        <v>2895000</v>
      </c>
      <c r="AD15" s="23"/>
      <c r="AE15" s="42">
        <v>915895</v>
      </c>
      <c r="AF15" s="23"/>
      <c r="AG15" s="146">
        <f t="shared" si="3"/>
        <v>3810895</v>
      </c>
      <c r="AH15" s="23">
        <v>1017</v>
      </c>
      <c r="AI15" s="146">
        <f t="shared" si="4"/>
        <v>3809878</v>
      </c>
      <c r="AJ15" s="36"/>
      <c r="AK15" s="36"/>
      <c r="AL15" s="36"/>
    </row>
    <row r="16" spans="1:38" s="12" customFormat="1" ht="15.75" customHeight="1">
      <c r="A16" s="6">
        <f t="shared" si="5"/>
        <v>13</v>
      </c>
      <c r="B16" s="6">
        <v>9407</v>
      </c>
      <c r="C16" s="28" t="s">
        <v>132</v>
      </c>
      <c r="D16" s="43"/>
      <c r="E16" s="144">
        <v>5187</v>
      </c>
      <c r="F16" s="29"/>
      <c r="G16" s="144"/>
      <c r="H16" s="29"/>
      <c r="I16" s="144"/>
      <c r="J16" s="29"/>
      <c r="K16" s="144">
        <v>1733</v>
      </c>
      <c r="L16" s="29"/>
      <c r="M16" s="144"/>
      <c r="N16" s="76"/>
      <c r="O16" s="91">
        <f t="shared" si="0"/>
        <v>6920</v>
      </c>
      <c r="P16" s="29"/>
      <c r="Q16" s="149">
        <v>4326</v>
      </c>
      <c r="R16" s="144"/>
      <c r="S16" s="29"/>
      <c r="T16" s="144">
        <v>4118</v>
      </c>
      <c r="U16" s="29">
        <v>226</v>
      </c>
      <c r="V16" s="144"/>
      <c r="W16" s="29"/>
      <c r="X16" s="144"/>
      <c r="Y16" s="76"/>
      <c r="Z16" s="153">
        <f t="shared" si="1"/>
        <v>8670</v>
      </c>
      <c r="AA16" s="89">
        <f t="shared" si="2"/>
        <v>-1750</v>
      </c>
      <c r="AB16" s="23"/>
      <c r="AC16" s="42">
        <v>112000</v>
      </c>
      <c r="AD16" s="23"/>
      <c r="AE16" s="42">
        <v>32864</v>
      </c>
      <c r="AF16" s="23"/>
      <c r="AG16" s="146">
        <f t="shared" si="3"/>
        <v>144864</v>
      </c>
      <c r="AH16" s="23"/>
      <c r="AI16" s="146">
        <f t="shared" si="4"/>
        <v>144864</v>
      </c>
      <c r="AJ16" s="36"/>
      <c r="AK16" s="36"/>
      <c r="AL16" s="36"/>
    </row>
    <row r="17" spans="1:38" s="218" customFormat="1" ht="15.75" customHeight="1">
      <c r="A17" s="203">
        <f t="shared" si="5"/>
        <v>14</v>
      </c>
      <c r="B17" s="203">
        <v>9399</v>
      </c>
      <c r="C17" s="204" t="s">
        <v>133</v>
      </c>
      <c r="D17" s="205"/>
      <c r="E17" s="206">
        <v>14628</v>
      </c>
      <c r="F17" s="207"/>
      <c r="G17" s="206"/>
      <c r="H17" s="207"/>
      <c r="I17" s="206"/>
      <c r="J17" s="207"/>
      <c r="K17" s="206"/>
      <c r="L17" s="207">
        <v>15677</v>
      </c>
      <c r="M17" s="206">
        <v>252</v>
      </c>
      <c r="N17" s="208">
        <v>560</v>
      </c>
      <c r="O17" s="209">
        <f t="shared" si="0"/>
        <v>31117</v>
      </c>
      <c r="P17" s="210"/>
      <c r="Q17" s="211">
        <v>600</v>
      </c>
      <c r="R17" s="206"/>
      <c r="S17" s="207">
        <v>877</v>
      </c>
      <c r="T17" s="206">
        <v>1700</v>
      </c>
      <c r="U17" s="212">
        <v>2649</v>
      </c>
      <c r="V17" s="206">
        <v>2517</v>
      </c>
      <c r="W17" s="207">
        <v>17400</v>
      </c>
      <c r="X17" s="206"/>
      <c r="Y17" s="208">
        <v>1384</v>
      </c>
      <c r="Z17" s="213">
        <f t="shared" si="1"/>
        <v>27127</v>
      </c>
      <c r="AA17" s="214">
        <f t="shared" si="2"/>
        <v>3990</v>
      </c>
      <c r="AB17" s="215"/>
      <c r="AC17" s="216">
        <v>141000</v>
      </c>
      <c r="AD17" s="215">
        <v>6242</v>
      </c>
      <c r="AE17" s="216">
        <v>335683</v>
      </c>
      <c r="AF17" s="215"/>
      <c r="AG17" s="216">
        <f t="shared" si="3"/>
        <v>482925</v>
      </c>
      <c r="AH17" s="215"/>
      <c r="AI17" s="216">
        <f t="shared" si="4"/>
        <v>482925</v>
      </c>
      <c r="AJ17" s="217" t="s">
        <v>368</v>
      </c>
      <c r="AK17" s="217"/>
      <c r="AL17" s="217"/>
    </row>
    <row r="18" spans="1:38" s="31" customFormat="1" ht="15.75" customHeight="1">
      <c r="A18" s="6">
        <f t="shared" si="5"/>
        <v>15</v>
      </c>
      <c r="B18" s="6">
        <v>14308</v>
      </c>
      <c r="C18" s="45" t="s">
        <v>134</v>
      </c>
      <c r="D18" s="43"/>
      <c r="E18" s="199">
        <v>47279</v>
      </c>
      <c r="F18" s="200"/>
      <c r="G18" s="199">
        <v>371</v>
      </c>
      <c r="H18" s="200"/>
      <c r="I18" s="199">
        <v>500</v>
      </c>
      <c r="J18" s="200"/>
      <c r="K18" s="199">
        <v>15982</v>
      </c>
      <c r="L18" s="200">
        <v>1600</v>
      </c>
      <c r="M18" s="199">
        <v>3067</v>
      </c>
      <c r="N18" s="201">
        <v>536</v>
      </c>
      <c r="O18" s="91">
        <f t="shared" si="0"/>
        <v>69335</v>
      </c>
      <c r="P18" s="29"/>
      <c r="Q18" s="147"/>
      <c r="R18" s="42">
        <v>7800</v>
      </c>
      <c r="S18" s="23">
        <v>12104</v>
      </c>
      <c r="T18" s="42">
        <v>15826</v>
      </c>
      <c r="U18" s="23">
        <v>5010</v>
      </c>
      <c r="V18" s="42">
        <v>5456</v>
      </c>
      <c r="W18" s="23">
        <v>28093</v>
      </c>
      <c r="X18" s="42"/>
      <c r="Y18" s="152"/>
      <c r="Z18" s="197">
        <f t="shared" si="1"/>
        <v>74289</v>
      </c>
      <c r="AA18" s="93">
        <f t="shared" si="2"/>
        <v>-4954</v>
      </c>
      <c r="AB18" s="23"/>
      <c r="AC18" s="42">
        <v>1145000</v>
      </c>
      <c r="AD18" s="23">
        <v>14533</v>
      </c>
      <c r="AE18" s="42">
        <v>42971</v>
      </c>
      <c r="AF18" s="23"/>
      <c r="AG18" s="146">
        <f t="shared" si="3"/>
        <v>1202504</v>
      </c>
      <c r="AH18" s="23">
        <v>3625</v>
      </c>
      <c r="AI18" s="146">
        <f t="shared" si="4"/>
        <v>1198879</v>
      </c>
      <c r="AJ18" s="36"/>
      <c r="AK18" s="36"/>
      <c r="AL18" s="36"/>
    </row>
    <row r="19" spans="1:38" s="218" customFormat="1" ht="15.75" customHeight="1">
      <c r="A19" s="203">
        <f t="shared" si="5"/>
        <v>16</v>
      </c>
      <c r="B19" s="203">
        <v>9400</v>
      </c>
      <c r="C19" s="204" t="s">
        <v>135</v>
      </c>
      <c r="D19" s="205" t="s">
        <v>38</v>
      </c>
      <c r="E19" s="206">
        <v>22127</v>
      </c>
      <c r="F19" s="207">
        <v>252</v>
      </c>
      <c r="G19" s="206">
        <v>127</v>
      </c>
      <c r="H19" s="207"/>
      <c r="I19" s="206"/>
      <c r="J19" s="207">
        <v>3500</v>
      </c>
      <c r="K19" s="206">
        <v>15246</v>
      </c>
      <c r="L19" s="207"/>
      <c r="M19" s="206">
        <v>7509</v>
      </c>
      <c r="N19" s="208"/>
      <c r="O19" s="209">
        <f t="shared" si="0"/>
        <v>48761</v>
      </c>
      <c r="P19" s="210"/>
      <c r="Q19" s="211">
        <v>37884</v>
      </c>
      <c r="R19" s="206"/>
      <c r="S19" s="207"/>
      <c r="T19" s="206">
        <v>8798</v>
      </c>
      <c r="U19" s="212">
        <v>467</v>
      </c>
      <c r="V19" s="206">
        <v>1353</v>
      </c>
      <c r="W19" s="207">
        <v>117</v>
      </c>
      <c r="X19" s="206"/>
      <c r="Y19" s="208"/>
      <c r="Z19" s="213">
        <f t="shared" si="1"/>
        <v>48619</v>
      </c>
      <c r="AA19" s="214">
        <f t="shared" si="2"/>
        <v>142</v>
      </c>
      <c r="AB19" s="215"/>
      <c r="AC19" s="216">
        <v>713000</v>
      </c>
      <c r="AD19" s="215">
        <v>91673</v>
      </c>
      <c r="AE19" s="216">
        <v>3725</v>
      </c>
      <c r="AF19" s="215">
        <v>469</v>
      </c>
      <c r="AG19" s="216">
        <f t="shared" si="3"/>
        <v>808867</v>
      </c>
      <c r="AH19" s="215">
        <v>99402</v>
      </c>
      <c r="AI19" s="216">
        <f t="shared" si="4"/>
        <v>709465</v>
      </c>
      <c r="AJ19" s="217" t="s">
        <v>368</v>
      </c>
      <c r="AK19" s="217"/>
      <c r="AL19" s="217"/>
    </row>
    <row r="20" spans="1:38" ht="15.75" customHeight="1">
      <c r="A20" s="6">
        <f t="shared" si="5"/>
        <v>17</v>
      </c>
      <c r="B20" s="6">
        <v>9379</v>
      </c>
      <c r="C20" s="28" t="s">
        <v>136</v>
      </c>
      <c r="D20" s="43"/>
      <c r="E20" s="199">
        <v>47068</v>
      </c>
      <c r="F20" s="200"/>
      <c r="G20" s="199">
        <v>2389</v>
      </c>
      <c r="H20" s="200"/>
      <c r="I20" s="199">
        <v>2185</v>
      </c>
      <c r="J20" s="200"/>
      <c r="K20" s="199">
        <v>1017</v>
      </c>
      <c r="L20" s="200">
        <v>1194</v>
      </c>
      <c r="M20" s="199">
        <v>6296</v>
      </c>
      <c r="N20" s="201">
        <v>8897</v>
      </c>
      <c r="O20" s="91">
        <f t="shared" si="0"/>
        <v>69046</v>
      </c>
      <c r="P20" s="29"/>
      <c r="Q20" s="147">
        <v>45750</v>
      </c>
      <c r="R20" s="42">
        <v>3459</v>
      </c>
      <c r="S20" s="23">
        <v>140</v>
      </c>
      <c r="T20" s="42">
        <v>15967</v>
      </c>
      <c r="U20" s="23">
        <v>7620</v>
      </c>
      <c r="V20" s="42">
        <v>6680</v>
      </c>
      <c r="W20" s="23">
        <v>570</v>
      </c>
      <c r="X20" s="42"/>
      <c r="Y20" s="152">
        <v>8750</v>
      </c>
      <c r="Z20" s="197">
        <f t="shared" si="1"/>
        <v>88936</v>
      </c>
      <c r="AA20" s="93">
        <f t="shared" si="2"/>
        <v>-19890</v>
      </c>
      <c r="AB20" s="23"/>
      <c r="AC20" s="42">
        <v>1216000</v>
      </c>
      <c r="AD20" s="23">
        <v>47258</v>
      </c>
      <c r="AE20" s="42">
        <v>29165</v>
      </c>
      <c r="AF20" s="23"/>
      <c r="AG20" s="146">
        <f t="shared" si="3"/>
        <v>1292423</v>
      </c>
      <c r="AH20" s="23"/>
      <c r="AI20" s="146">
        <f t="shared" si="4"/>
        <v>1292423</v>
      </c>
      <c r="AJ20" s="36"/>
      <c r="AK20" s="36"/>
      <c r="AL20" s="36"/>
    </row>
    <row r="21" spans="1:38" s="218" customFormat="1" ht="15.75" customHeight="1">
      <c r="A21" s="203">
        <f t="shared" si="5"/>
        <v>18</v>
      </c>
      <c r="B21" s="203">
        <v>9405</v>
      </c>
      <c r="C21" s="204" t="s">
        <v>137</v>
      </c>
      <c r="D21" s="205"/>
      <c r="E21" s="206">
        <v>33348</v>
      </c>
      <c r="F21" s="207">
        <v>148</v>
      </c>
      <c r="G21" s="206">
        <v>983</v>
      </c>
      <c r="H21" s="207"/>
      <c r="I21" s="206"/>
      <c r="J21" s="207"/>
      <c r="K21" s="206">
        <v>11794</v>
      </c>
      <c r="L21" s="207">
        <v>14228</v>
      </c>
      <c r="M21" s="206">
        <v>4159</v>
      </c>
      <c r="N21" s="208">
        <v>3740</v>
      </c>
      <c r="O21" s="209">
        <f t="shared" si="0"/>
        <v>68400</v>
      </c>
      <c r="P21" s="210"/>
      <c r="Q21" s="211">
        <v>37260</v>
      </c>
      <c r="R21" s="206">
        <v>8667</v>
      </c>
      <c r="S21" s="207"/>
      <c r="T21" s="206">
        <v>24672</v>
      </c>
      <c r="U21" s="212">
        <v>3594</v>
      </c>
      <c r="V21" s="206">
        <v>7427</v>
      </c>
      <c r="W21" s="207">
        <v>718</v>
      </c>
      <c r="X21" s="206"/>
      <c r="Y21" s="208"/>
      <c r="Z21" s="213">
        <f t="shared" si="1"/>
        <v>82338</v>
      </c>
      <c r="AA21" s="214">
        <f t="shared" si="2"/>
        <v>-13938</v>
      </c>
      <c r="AB21" s="215"/>
      <c r="AC21" s="216">
        <v>282000</v>
      </c>
      <c r="AD21" s="215">
        <v>42000</v>
      </c>
      <c r="AE21" s="216">
        <v>359086</v>
      </c>
      <c r="AF21" s="215"/>
      <c r="AG21" s="216">
        <f t="shared" si="3"/>
        <v>683086</v>
      </c>
      <c r="AH21" s="215"/>
      <c r="AI21" s="216">
        <f t="shared" si="4"/>
        <v>683086</v>
      </c>
      <c r="AJ21" s="217" t="s">
        <v>368</v>
      </c>
      <c r="AK21" s="217"/>
      <c r="AL21" s="217"/>
    </row>
    <row r="22" spans="1:38" ht="15.75" customHeight="1">
      <c r="A22" s="6">
        <f t="shared" si="5"/>
        <v>19</v>
      </c>
      <c r="B22" s="6">
        <v>9382</v>
      </c>
      <c r="C22" s="28" t="s">
        <v>138</v>
      </c>
      <c r="D22" s="43"/>
      <c r="E22" s="199">
        <v>61919</v>
      </c>
      <c r="F22" s="200"/>
      <c r="G22" s="199"/>
      <c r="H22" s="200"/>
      <c r="I22" s="199"/>
      <c r="J22" s="200"/>
      <c r="K22" s="199">
        <v>50</v>
      </c>
      <c r="L22" s="200">
        <v>1468</v>
      </c>
      <c r="M22" s="199">
        <v>912</v>
      </c>
      <c r="N22" s="201">
        <v>16619</v>
      </c>
      <c r="O22" s="91">
        <f t="shared" si="0"/>
        <v>80968</v>
      </c>
      <c r="P22" s="29"/>
      <c r="Q22" s="147">
        <v>30007</v>
      </c>
      <c r="R22" s="42">
        <v>9100</v>
      </c>
      <c r="S22" s="23">
        <v>5615</v>
      </c>
      <c r="T22" s="42">
        <v>9711</v>
      </c>
      <c r="U22" s="23">
        <v>1760</v>
      </c>
      <c r="V22" s="42">
        <v>10085</v>
      </c>
      <c r="W22" s="23">
        <v>3935</v>
      </c>
      <c r="X22" s="42"/>
      <c r="Y22" s="152"/>
      <c r="Z22" s="197">
        <f t="shared" si="1"/>
        <v>70213</v>
      </c>
      <c r="AA22" s="93">
        <f t="shared" si="2"/>
        <v>10755</v>
      </c>
      <c r="AB22" s="23"/>
      <c r="AC22" s="42">
        <v>1280000</v>
      </c>
      <c r="AD22" s="23"/>
      <c r="AE22" s="42">
        <v>10389</v>
      </c>
      <c r="AF22" s="23"/>
      <c r="AG22" s="146">
        <f t="shared" si="3"/>
        <v>1290389</v>
      </c>
      <c r="AH22" s="23">
        <v>107465</v>
      </c>
      <c r="AI22" s="146">
        <f t="shared" si="4"/>
        <v>1182924</v>
      </c>
      <c r="AJ22" s="36"/>
      <c r="AK22" s="36"/>
      <c r="AL22" s="36"/>
    </row>
    <row r="23" spans="1:38" s="12" customFormat="1" ht="15.75" customHeight="1">
      <c r="A23" s="6">
        <f t="shared" si="5"/>
        <v>20</v>
      </c>
      <c r="B23" s="6">
        <v>9402</v>
      </c>
      <c r="C23" s="28" t="s">
        <v>139</v>
      </c>
      <c r="D23" s="43"/>
      <c r="E23" s="199">
        <v>74149</v>
      </c>
      <c r="F23" s="200"/>
      <c r="G23" s="199">
        <v>3460</v>
      </c>
      <c r="H23" s="200"/>
      <c r="I23" s="199">
        <v>2854</v>
      </c>
      <c r="J23" s="200"/>
      <c r="K23" s="199">
        <v>7028</v>
      </c>
      <c r="L23" s="200">
        <v>2006</v>
      </c>
      <c r="M23" s="199">
        <v>7670</v>
      </c>
      <c r="N23" s="201"/>
      <c r="O23" s="91">
        <f t="shared" si="0"/>
        <v>97167</v>
      </c>
      <c r="P23" s="29"/>
      <c r="Q23" s="219">
        <v>55751</v>
      </c>
      <c r="R23" s="220">
        <v>3335</v>
      </c>
      <c r="S23" s="164">
        <v>1270</v>
      </c>
      <c r="T23" s="220">
        <v>14942</v>
      </c>
      <c r="U23" s="164">
        <v>58004</v>
      </c>
      <c r="V23" s="220">
        <v>6122</v>
      </c>
      <c r="W23" s="164">
        <v>6598</v>
      </c>
      <c r="X23" s="220"/>
      <c r="Y23" s="221"/>
      <c r="Z23" s="153">
        <f t="shared" si="1"/>
        <v>146022</v>
      </c>
      <c r="AA23" s="89">
        <f t="shared" si="2"/>
        <v>-48855</v>
      </c>
      <c r="AB23" s="23"/>
      <c r="AC23" s="42">
        <v>2070585</v>
      </c>
      <c r="AD23" s="23"/>
      <c r="AE23" s="42">
        <v>47485</v>
      </c>
      <c r="AF23" s="23">
        <v>1002</v>
      </c>
      <c r="AG23" s="146">
        <f t="shared" si="3"/>
        <v>2119072</v>
      </c>
      <c r="AH23" s="23">
        <v>3647</v>
      </c>
      <c r="AI23" s="146">
        <f t="shared" si="4"/>
        <v>2115425</v>
      </c>
      <c r="AJ23" s="36"/>
      <c r="AK23" s="36"/>
      <c r="AL23" s="36"/>
    </row>
    <row r="24" spans="1:38" s="218" customFormat="1" ht="15.75" customHeight="1">
      <c r="A24" s="203">
        <f t="shared" si="5"/>
        <v>21</v>
      </c>
      <c r="B24" s="203">
        <v>9404</v>
      </c>
      <c r="C24" s="204" t="s">
        <v>140</v>
      </c>
      <c r="D24" s="205" t="s">
        <v>38</v>
      </c>
      <c r="E24" s="206">
        <v>19223</v>
      </c>
      <c r="F24" s="207"/>
      <c r="G24" s="206">
        <v>30</v>
      </c>
      <c r="H24" s="207"/>
      <c r="I24" s="206">
        <v>208</v>
      </c>
      <c r="J24" s="207">
        <v>400</v>
      </c>
      <c r="K24" s="206">
        <v>32559</v>
      </c>
      <c r="L24" s="207">
        <v>1921</v>
      </c>
      <c r="M24" s="206"/>
      <c r="N24" s="208"/>
      <c r="O24" s="209">
        <f t="shared" si="0"/>
        <v>54341</v>
      </c>
      <c r="P24" s="210"/>
      <c r="Q24" s="222"/>
      <c r="R24" s="223"/>
      <c r="S24" s="212">
        <v>17098</v>
      </c>
      <c r="T24" s="223">
        <v>16232</v>
      </c>
      <c r="U24" s="212">
        <v>8583</v>
      </c>
      <c r="V24" s="223">
        <v>4967</v>
      </c>
      <c r="W24" s="212">
        <v>55</v>
      </c>
      <c r="X24" s="223"/>
      <c r="Y24" s="224">
        <v>1025</v>
      </c>
      <c r="Z24" s="213">
        <f t="shared" si="1"/>
        <v>47960</v>
      </c>
      <c r="AA24" s="214">
        <f t="shared" si="2"/>
        <v>6381</v>
      </c>
      <c r="AB24" s="215"/>
      <c r="AC24" s="216">
        <v>152477</v>
      </c>
      <c r="AD24" s="215">
        <v>11421</v>
      </c>
      <c r="AE24" s="216">
        <v>58298</v>
      </c>
      <c r="AF24" s="215"/>
      <c r="AG24" s="216">
        <f t="shared" si="3"/>
        <v>222196</v>
      </c>
      <c r="AH24" s="215">
        <v>2651</v>
      </c>
      <c r="AI24" s="216">
        <f t="shared" si="4"/>
        <v>219545</v>
      </c>
      <c r="AJ24" s="217" t="s">
        <v>369</v>
      </c>
      <c r="AK24" s="217"/>
      <c r="AL24" s="217"/>
    </row>
    <row r="25" spans="1:38" s="218" customFormat="1" ht="15.75" customHeight="1">
      <c r="A25" s="203">
        <f t="shared" si="5"/>
        <v>22</v>
      </c>
      <c r="B25" s="203">
        <v>9406</v>
      </c>
      <c r="C25" s="204" t="s">
        <v>141</v>
      </c>
      <c r="D25" s="205"/>
      <c r="E25" s="206">
        <v>289135</v>
      </c>
      <c r="F25" s="207"/>
      <c r="G25" s="206">
        <v>29120</v>
      </c>
      <c r="H25" s="207"/>
      <c r="I25" s="206">
        <v>12083</v>
      </c>
      <c r="J25" s="207">
        <v>6000</v>
      </c>
      <c r="K25" s="206">
        <v>11280</v>
      </c>
      <c r="L25" s="207">
        <v>7117</v>
      </c>
      <c r="M25" s="206">
        <v>3296</v>
      </c>
      <c r="N25" s="208"/>
      <c r="O25" s="209">
        <f t="shared" si="0"/>
        <v>358031</v>
      </c>
      <c r="P25" s="210"/>
      <c r="Q25" s="222">
        <v>105976</v>
      </c>
      <c r="R25" s="223"/>
      <c r="S25" s="212">
        <v>82375</v>
      </c>
      <c r="T25" s="223">
        <v>67711</v>
      </c>
      <c r="U25" s="212">
        <v>46418</v>
      </c>
      <c r="V25" s="223">
        <v>26283</v>
      </c>
      <c r="W25" s="212">
        <v>12154</v>
      </c>
      <c r="X25" s="223"/>
      <c r="Y25" s="224"/>
      <c r="Z25" s="213">
        <f t="shared" si="1"/>
        <v>340917</v>
      </c>
      <c r="AA25" s="214">
        <f t="shared" si="2"/>
        <v>17114</v>
      </c>
      <c r="AB25" s="215"/>
      <c r="AC25" s="216">
        <v>4817226</v>
      </c>
      <c r="AD25" s="215">
        <v>53275</v>
      </c>
      <c r="AE25" s="216">
        <v>132432</v>
      </c>
      <c r="AF25" s="215">
        <v>7540</v>
      </c>
      <c r="AG25" s="216">
        <f t="shared" si="3"/>
        <v>5010473</v>
      </c>
      <c r="AH25" s="215">
        <v>451384</v>
      </c>
      <c r="AI25" s="216">
        <f t="shared" si="4"/>
        <v>4559089</v>
      </c>
      <c r="AJ25" s="217" t="s">
        <v>368</v>
      </c>
      <c r="AK25" s="217"/>
      <c r="AL25" s="217"/>
    </row>
    <row r="26" spans="1:38" s="12" customFormat="1" ht="15.75" customHeight="1">
      <c r="A26" s="6">
        <f t="shared" si="5"/>
        <v>23</v>
      </c>
      <c r="B26" s="6">
        <v>15036</v>
      </c>
      <c r="C26" s="28" t="s">
        <v>142</v>
      </c>
      <c r="D26" s="43"/>
      <c r="E26" s="199">
        <v>114788</v>
      </c>
      <c r="F26" s="200"/>
      <c r="G26" s="199">
        <v>556</v>
      </c>
      <c r="H26" s="200">
        <v>6240</v>
      </c>
      <c r="I26" s="199"/>
      <c r="J26" s="200"/>
      <c r="K26" s="199">
        <v>53935</v>
      </c>
      <c r="L26" s="200">
        <v>2350</v>
      </c>
      <c r="M26" s="199">
        <v>7029</v>
      </c>
      <c r="N26" s="201">
        <v>5082</v>
      </c>
      <c r="O26" s="91">
        <f t="shared" si="0"/>
        <v>189980</v>
      </c>
      <c r="P26" s="29"/>
      <c r="Q26" s="219">
        <v>39258</v>
      </c>
      <c r="R26" s="220">
        <v>9109</v>
      </c>
      <c r="S26" s="164">
        <v>68574</v>
      </c>
      <c r="T26" s="220">
        <v>22382</v>
      </c>
      <c r="U26" s="164">
        <v>17922</v>
      </c>
      <c r="V26" s="220">
        <v>11667</v>
      </c>
      <c r="W26" s="164">
        <v>15965</v>
      </c>
      <c r="X26" s="220"/>
      <c r="Y26" s="221"/>
      <c r="Z26" s="153">
        <f t="shared" si="1"/>
        <v>184877</v>
      </c>
      <c r="AA26" s="89">
        <f t="shared" si="2"/>
        <v>5103</v>
      </c>
      <c r="AB26" s="23"/>
      <c r="AC26" s="42">
        <v>3930000</v>
      </c>
      <c r="AD26" s="23">
        <v>15912</v>
      </c>
      <c r="AE26" s="42">
        <v>109955</v>
      </c>
      <c r="AF26" s="23">
        <v>2462</v>
      </c>
      <c r="AG26" s="146">
        <f t="shared" si="3"/>
        <v>4058329</v>
      </c>
      <c r="AH26" s="23">
        <v>215928</v>
      </c>
      <c r="AI26" s="146">
        <f t="shared" si="4"/>
        <v>3842401</v>
      </c>
      <c r="AJ26" s="36"/>
      <c r="AK26" s="36"/>
      <c r="AL26" s="36"/>
    </row>
    <row r="27" spans="1:38" s="12" customFormat="1" ht="15.75" customHeight="1">
      <c r="A27" s="6">
        <f t="shared" si="5"/>
        <v>24</v>
      </c>
      <c r="B27" s="6">
        <v>9409</v>
      </c>
      <c r="C27" s="28" t="s">
        <v>143</v>
      </c>
      <c r="D27" s="43"/>
      <c r="E27" s="199">
        <v>104923</v>
      </c>
      <c r="F27" s="200"/>
      <c r="G27" s="199"/>
      <c r="H27" s="200"/>
      <c r="I27" s="199">
        <v>7256</v>
      </c>
      <c r="J27" s="200">
        <v>5712</v>
      </c>
      <c r="K27" s="199">
        <v>8934</v>
      </c>
      <c r="L27" s="200">
        <v>8596</v>
      </c>
      <c r="M27" s="199">
        <v>30093</v>
      </c>
      <c r="N27" s="201"/>
      <c r="O27" s="91">
        <f t="shared" si="0"/>
        <v>165514</v>
      </c>
      <c r="P27" s="29"/>
      <c r="Q27" s="219">
        <v>76017</v>
      </c>
      <c r="R27" s="220"/>
      <c r="S27" s="164">
        <v>26260</v>
      </c>
      <c r="T27" s="220">
        <v>43722</v>
      </c>
      <c r="U27" s="164">
        <v>13663</v>
      </c>
      <c r="V27" s="220">
        <v>17114</v>
      </c>
      <c r="W27" s="164">
        <v>750</v>
      </c>
      <c r="X27" s="220">
        <v>65000</v>
      </c>
      <c r="Y27" s="221">
        <v>50000</v>
      </c>
      <c r="Z27" s="153">
        <f t="shared" si="1"/>
        <v>292526</v>
      </c>
      <c r="AA27" s="89">
        <f t="shared" si="2"/>
        <v>-127012</v>
      </c>
      <c r="AB27" s="23"/>
      <c r="AC27" s="42">
        <v>1985000</v>
      </c>
      <c r="AD27" s="23">
        <v>75192</v>
      </c>
      <c r="AE27" s="42">
        <v>280404</v>
      </c>
      <c r="AF27" s="23">
        <v>2877</v>
      </c>
      <c r="AG27" s="146">
        <f t="shared" si="3"/>
        <v>2343473</v>
      </c>
      <c r="AH27" s="23">
        <v>5308</v>
      </c>
      <c r="AI27" s="146">
        <f t="shared" si="4"/>
        <v>2338165</v>
      </c>
      <c r="AJ27" s="36"/>
      <c r="AK27" s="36"/>
      <c r="AL27" s="36"/>
    </row>
    <row r="28" spans="1:38" s="12" customFormat="1" ht="15.75" customHeight="1">
      <c r="A28" s="6">
        <f t="shared" si="5"/>
        <v>25</v>
      </c>
      <c r="B28" s="6">
        <v>9410</v>
      </c>
      <c r="C28" s="28" t="s">
        <v>144</v>
      </c>
      <c r="D28" s="43"/>
      <c r="E28" s="199">
        <v>81038</v>
      </c>
      <c r="F28" s="200"/>
      <c r="G28" s="199"/>
      <c r="H28" s="200"/>
      <c r="I28" s="199">
        <v>2901</v>
      </c>
      <c r="J28" s="200">
        <v>1000</v>
      </c>
      <c r="K28" s="199">
        <v>15120</v>
      </c>
      <c r="L28" s="200">
        <v>1456</v>
      </c>
      <c r="M28" s="199">
        <v>34391</v>
      </c>
      <c r="N28" s="201"/>
      <c r="O28" s="91">
        <f t="shared" si="0"/>
        <v>135906</v>
      </c>
      <c r="P28" s="29"/>
      <c r="Q28" s="219">
        <v>60041</v>
      </c>
      <c r="R28" s="220">
        <v>15600</v>
      </c>
      <c r="S28" s="164">
        <v>12330</v>
      </c>
      <c r="T28" s="220">
        <v>35454</v>
      </c>
      <c r="U28" s="164">
        <v>7226</v>
      </c>
      <c r="V28" s="220">
        <v>8784</v>
      </c>
      <c r="W28" s="164"/>
      <c r="X28" s="220"/>
      <c r="Y28" s="221">
        <v>1926</v>
      </c>
      <c r="Z28" s="153">
        <f t="shared" si="1"/>
        <v>141361</v>
      </c>
      <c r="AA28" s="89">
        <f t="shared" si="2"/>
        <v>-5455</v>
      </c>
      <c r="AB28" s="23"/>
      <c r="AC28" s="42">
        <v>1810000</v>
      </c>
      <c r="AD28" s="23">
        <v>266779</v>
      </c>
      <c r="AE28" s="42">
        <v>38354</v>
      </c>
      <c r="AF28" s="23">
        <v>522</v>
      </c>
      <c r="AG28" s="146">
        <f t="shared" si="3"/>
        <v>2115655</v>
      </c>
      <c r="AH28" s="23">
        <v>11983</v>
      </c>
      <c r="AI28" s="146">
        <f t="shared" si="4"/>
        <v>2103672</v>
      </c>
      <c r="AJ28" s="36"/>
      <c r="AK28" s="36"/>
      <c r="AL28" s="36"/>
    </row>
    <row r="29" spans="1:38" s="12" customFormat="1" ht="15.75" customHeight="1">
      <c r="A29" s="6">
        <f t="shared" si="5"/>
        <v>26</v>
      </c>
      <c r="B29" s="6">
        <v>9412</v>
      </c>
      <c r="C29" s="28" t="s">
        <v>145</v>
      </c>
      <c r="D29" s="43"/>
      <c r="E29" s="199">
        <v>375026</v>
      </c>
      <c r="F29" s="200"/>
      <c r="G29" s="199">
        <v>17847</v>
      </c>
      <c r="H29" s="200">
        <v>1315903</v>
      </c>
      <c r="I29" s="199"/>
      <c r="J29" s="200"/>
      <c r="K29" s="199">
        <v>90377</v>
      </c>
      <c r="L29" s="200">
        <v>551</v>
      </c>
      <c r="M29" s="199"/>
      <c r="N29" s="201">
        <v>2317</v>
      </c>
      <c r="O29" s="91">
        <f t="shared" si="0"/>
        <v>1802021</v>
      </c>
      <c r="P29" s="29"/>
      <c r="Q29" s="219">
        <v>78412</v>
      </c>
      <c r="R29" s="220">
        <v>30843</v>
      </c>
      <c r="S29" s="164">
        <v>146619</v>
      </c>
      <c r="T29" s="220">
        <v>73263</v>
      </c>
      <c r="U29" s="164">
        <v>41201</v>
      </c>
      <c r="V29" s="220">
        <v>37838</v>
      </c>
      <c r="W29" s="164">
        <v>90738</v>
      </c>
      <c r="X29" s="220">
        <v>109600</v>
      </c>
      <c r="Y29" s="221">
        <v>2032663</v>
      </c>
      <c r="Z29" s="153">
        <f t="shared" si="1"/>
        <v>2641177</v>
      </c>
      <c r="AA29" s="89">
        <f t="shared" si="2"/>
        <v>-839156</v>
      </c>
      <c r="AB29" s="23"/>
      <c r="AC29" s="42">
        <v>4192439</v>
      </c>
      <c r="AD29" s="23">
        <v>179440</v>
      </c>
      <c r="AE29" s="42">
        <v>60260</v>
      </c>
      <c r="AF29" s="23">
        <v>367</v>
      </c>
      <c r="AG29" s="146">
        <f t="shared" si="3"/>
        <v>4432506</v>
      </c>
      <c r="AH29" s="23">
        <v>922229</v>
      </c>
      <c r="AI29" s="146">
        <f t="shared" si="4"/>
        <v>3510277</v>
      </c>
      <c r="AJ29" s="36"/>
      <c r="AK29" s="36"/>
      <c r="AL29" s="36"/>
    </row>
    <row r="30" spans="1:38" ht="15.75" customHeight="1">
      <c r="A30" s="6">
        <f t="shared" si="5"/>
        <v>27</v>
      </c>
      <c r="B30" s="6">
        <v>9386</v>
      </c>
      <c r="C30" s="28" t="s">
        <v>146</v>
      </c>
      <c r="D30" s="43"/>
      <c r="E30" s="155">
        <v>120623</v>
      </c>
      <c r="F30" s="156">
        <v>1906</v>
      </c>
      <c r="G30" s="155">
        <v>4125</v>
      </c>
      <c r="H30" s="156"/>
      <c r="I30" s="155"/>
      <c r="J30" s="156"/>
      <c r="K30" s="155">
        <v>24642</v>
      </c>
      <c r="L30" s="156">
        <v>22341</v>
      </c>
      <c r="M30" s="155">
        <v>7960</v>
      </c>
      <c r="N30" s="162"/>
      <c r="O30" s="91">
        <f t="shared" si="0"/>
        <v>181597</v>
      </c>
      <c r="P30" s="29"/>
      <c r="Q30" s="147">
        <v>58423</v>
      </c>
      <c r="R30" s="42">
        <v>10140</v>
      </c>
      <c r="S30" s="23">
        <v>53546</v>
      </c>
      <c r="T30" s="42">
        <v>34764</v>
      </c>
      <c r="U30" s="23">
        <v>8322</v>
      </c>
      <c r="V30" s="42">
        <v>16009</v>
      </c>
      <c r="W30" s="23">
        <v>6993</v>
      </c>
      <c r="X30" s="42"/>
      <c r="Y30" s="152">
        <v>1855</v>
      </c>
      <c r="Z30" s="197">
        <f t="shared" si="1"/>
        <v>190052</v>
      </c>
      <c r="AA30" s="93">
        <f t="shared" si="2"/>
        <v>-8455</v>
      </c>
      <c r="AB30" s="23"/>
      <c r="AC30" s="42">
        <v>1970000</v>
      </c>
      <c r="AD30" s="23">
        <v>279727</v>
      </c>
      <c r="AE30" s="42">
        <v>426806</v>
      </c>
      <c r="AF30" s="23">
        <v>452</v>
      </c>
      <c r="AG30" s="146">
        <f t="shared" si="3"/>
        <v>2676985</v>
      </c>
      <c r="AH30" s="23"/>
      <c r="AI30" s="146">
        <f t="shared" si="4"/>
        <v>2676985</v>
      </c>
      <c r="AJ30" s="36"/>
      <c r="AK30" s="36"/>
      <c r="AL30" s="36"/>
    </row>
    <row r="31" spans="1:256" ht="15.75" customHeight="1">
      <c r="A31" s="6">
        <f t="shared" si="5"/>
        <v>28</v>
      </c>
      <c r="B31" s="6">
        <v>9387</v>
      </c>
      <c r="C31" s="28" t="s">
        <v>147</v>
      </c>
      <c r="D31" s="43"/>
      <c r="E31" s="199">
        <v>23641</v>
      </c>
      <c r="F31" s="200"/>
      <c r="G31" s="199"/>
      <c r="H31" s="200"/>
      <c r="I31" s="199">
        <v>548</v>
      </c>
      <c r="J31" s="200"/>
      <c r="K31" s="199">
        <v>1973</v>
      </c>
      <c r="L31" s="200">
        <v>1178</v>
      </c>
      <c r="M31" s="199">
        <v>4168</v>
      </c>
      <c r="N31" s="201">
        <v>4320</v>
      </c>
      <c r="O31" s="91">
        <f t="shared" si="0"/>
        <v>35828</v>
      </c>
      <c r="P31" s="29"/>
      <c r="Q31" s="147">
        <v>31037</v>
      </c>
      <c r="R31" s="42"/>
      <c r="S31" s="23">
        <v>2060</v>
      </c>
      <c r="T31" s="42">
        <v>7310</v>
      </c>
      <c r="U31" s="23">
        <v>3102</v>
      </c>
      <c r="V31" s="42">
        <v>2315</v>
      </c>
      <c r="W31" s="23"/>
      <c r="X31" s="42"/>
      <c r="Y31" s="152">
        <v>6718</v>
      </c>
      <c r="Z31" s="197">
        <f t="shared" si="1"/>
        <v>52542</v>
      </c>
      <c r="AA31" s="93">
        <f t="shared" si="2"/>
        <v>-16714</v>
      </c>
      <c r="AB31" s="23"/>
      <c r="AC31" s="42">
        <v>944000</v>
      </c>
      <c r="AD31" s="23">
        <v>43831</v>
      </c>
      <c r="AE31" s="42">
        <v>23737</v>
      </c>
      <c r="AF31" s="23"/>
      <c r="AG31" s="146">
        <f t="shared" si="3"/>
        <v>1011568</v>
      </c>
      <c r="AH31" s="23">
        <v>402</v>
      </c>
      <c r="AI31" s="146">
        <f t="shared" si="4"/>
        <v>1011166</v>
      </c>
      <c r="AJ31" s="36"/>
      <c r="AK31" s="36"/>
      <c r="AL31" s="36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38" s="12" customFormat="1" ht="15.75" customHeight="1">
      <c r="A32" s="6">
        <f t="shared" si="5"/>
        <v>29</v>
      </c>
      <c r="B32" s="6">
        <v>9413</v>
      </c>
      <c r="C32" s="28" t="s">
        <v>148</v>
      </c>
      <c r="D32" s="43"/>
      <c r="E32" s="199">
        <v>110388</v>
      </c>
      <c r="F32" s="200"/>
      <c r="G32" s="199"/>
      <c r="H32" s="200"/>
      <c r="I32" s="199">
        <v>10436</v>
      </c>
      <c r="J32" s="200">
        <v>8884</v>
      </c>
      <c r="K32" s="199">
        <v>1752</v>
      </c>
      <c r="L32" s="200">
        <v>521</v>
      </c>
      <c r="M32" s="199">
        <v>51913</v>
      </c>
      <c r="N32" s="201">
        <v>4237</v>
      </c>
      <c r="O32" s="91">
        <f t="shared" si="0"/>
        <v>188131</v>
      </c>
      <c r="P32" s="29"/>
      <c r="Q32" s="219">
        <v>45242</v>
      </c>
      <c r="R32" s="220">
        <v>15400</v>
      </c>
      <c r="S32" s="164">
        <v>13032</v>
      </c>
      <c r="T32" s="220">
        <v>51502</v>
      </c>
      <c r="U32" s="164">
        <v>5357</v>
      </c>
      <c r="V32" s="220">
        <v>11020</v>
      </c>
      <c r="W32" s="164">
        <v>13104</v>
      </c>
      <c r="X32" s="220">
        <v>77000</v>
      </c>
      <c r="Y32" s="221">
        <v>1293</v>
      </c>
      <c r="Z32" s="153">
        <f t="shared" si="1"/>
        <v>232950</v>
      </c>
      <c r="AA32" s="89">
        <f t="shared" si="2"/>
        <v>-44819</v>
      </c>
      <c r="AB32" s="23"/>
      <c r="AC32" s="42">
        <v>1679000</v>
      </c>
      <c r="AD32" s="23">
        <v>99012</v>
      </c>
      <c r="AE32" s="42">
        <v>53670</v>
      </c>
      <c r="AF32" s="23"/>
      <c r="AG32" s="146">
        <f t="shared" si="3"/>
        <v>1831682</v>
      </c>
      <c r="AH32" s="23"/>
      <c r="AI32" s="146">
        <f t="shared" si="4"/>
        <v>1831682</v>
      </c>
      <c r="AJ32" s="36"/>
      <c r="AK32" s="36"/>
      <c r="AL32" s="36"/>
    </row>
    <row r="33" spans="1:38" s="31" customFormat="1" ht="15.75" customHeight="1">
      <c r="A33" s="6">
        <f t="shared" si="5"/>
        <v>30</v>
      </c>
      <c r="B33" s="6">
        <v>9390</v>
      </c>
      <c r="C33" s="45" t="s">
        <v>149</v>
      </c>
      <c r="D33" s="43"/>
      <c r="E33" s="199">
        <v>70243</v>
      </c>
      <c r="F33" s="200">
        <v>36887</v>
      </c>
      <c r="G33" s="199">
        <v>5880</v>
      </c>
      <c r="H33" s="200"/>
      <c r="I33" s="199"/>
      <c r="J33" s="200"/>
      <c r="K33" s="199">
        <v>25483</v>
      </c>
      <c r="L33" s="200"/>
      <c r="M33" s="199">
        <v>75986</v>
      </c>
      <c r="N33" s="201"/>
      <c r="O33" s="91">
        <f t="shared" si="0"/>
        <v>214479</v>
      </c>
      <c r="P33" s="29"/>
      <c r="Q33" s="147">
        <v>61973</v>
      </c>
      <c r="R33" s="42">
        <v>11729</v>
      </c>
      <c r="S33" s="23">
        <v>25000</v>
      </c>
      <c r="T33" s="42">
        <v>16339</v>
      </c>
      <c r="U33" s="23">
        <v>92397</v>
      </c>
      <c r="V33" s="42">
        <v>10627</v>
      </c>
      <c r="W33" s="23"/>
      <c r="X33" s="42"/>
      <c r="Y33" s="152"/>
      <c r="Z33" s="197">
        <f t="shared" si="1"/>
        <v>218065</v>
      </c>
      <c r="AA33" s="93">
        <f t="shared" si="2"/>
        <v>-3586</v>
      </c>
      <c r="AB33" s="23"/>
      <c r="AC33" s="42">
        <v>2925000</v>
      </c>
      <c r="AD33" s="23"/>
      <c r="AE33" s="42">
        <v>5587</v>
      </c>
      <c r="AF33" s="23"/>
      <c r="AG33" s="146">
        <f t="shared" si="3"/>
        <v>2930587</v>
      </c>
      <c r="AH33" s="23"/>
      <c r="AI33" s="146">
        <f t="shared" si="4"/>
        <v>2930587</v>
      </c>
      <c r="AJ33" s="36"/>
      <c r="AK33" s="36"/>
      <c r="AL33" s="36"/>
    </row>
    <row r="34" spans="1:38" ht="15.75" customHeight="1">
      <c r="A34" s="6">
        <f t="shared" si="5"/>
        <v>31</v>
      </c>
      <c r="B34" s="6">
        <v>9391</v>
      </c>
      <c r="C34" s="28" t="s">
        <v>150</v>
      </c>
      <c r="D34" s="43"/>
      <c r="E34" s="199">
        <v>45417</v>
      </c>
      <c r="F34" s="200"/>
      <c r="G34" s="199">
        <v>2712</v>
      </c>
      <c r="H34" s="200"/>
      <c r="I34" s="199"/>
      <c r="J34" s="200"/>
      <c r="K34" s="199">
        <v>12507</v>
      </c>
      <c r="L34" s="200">
        <v>1648</v>
      </c>
      <c r="M34" s="199"/>
      <c r="N34" s="201">
        <v>87</v>
      </c>
      <c r="O34" s="91">
        <f t="shared" si="0"/>
        <v>62371</v>
      </c>
      <c r="P34" s="29"/>
      <c r="Q34" s="147"/>
      <c r="R34" s="42"/>
      <c r="S34" s="23">
        <v>13257</v>
      </c>
      <c r="T34" s="42">
        <v>38770</v>
      </c>
      <c r="U34" s="23">
        <v>5358</v>
      </c>
      <c r="V34" s="42">
        <v>5004</v>
      </c>
      <c r="W34" s="23">
        <v>10399</v>
      </c>
      <c r="X34" s="42"/>
      <c r="Y34" s="152"/>
      <c r="Z34" s="197">
        <f t="shared" si="1"/>
        <v>72788</v>
      </c>
      <c r="AA34" s="93">
        <f t="shared" si="2"/>
        <v>-10417</v>
      </c>
      <c r="AB34" s="23"/>
      <c r="AC34" s="42">
        <v>2047500</v>
      </c>
      <c r="AD34" s="23">
        <v>108739</v>
      </c>
      <c r="AE34" s="42">
        <v>33008</v>
      </c>
      <c r="AF34" s="23"/>
      <c r="AG34" s="146">
        <f t="shared" si="3"/>
        <v>2189247</v>
      </c>
      <c r="AH34" s="23">
        <v>-993</v>
      </c>
      <c r="AI34" s="146">
        <f t="shared" si="4"/>
        <v>2190240</v>
      </c>
      <c r="AJ34" s="36"/>
      <c r="AK34" s="36"/>
      <c r="AL34" s="36"/>
    </row>
    <row r="35" spans="1:38" ht="15.75" customHeight="1">
      <c r="A35" s="6">
        <f t="shared" si="5"/>
        <v>32</v>
      </c>
      <c r="B35" s="6">
        <v>9392</v>
      </c>
      <c r="C35" s="28" t="s">
        <v>151</v>
      </c>
      <c r="D35" s="43"/>
      <c r="E35" s="199">
        <v>90587</v>
      </c>
      <c r="F35" s="200">
        <v>796</v>
      </c>
      <c r="G35" s="199"/>
      <c r="H35" s="200"/>
      <c r="I35" s="199">
        <v>10161</v>
      </c>
      <c r="J35" s="200">
        <v>12000</v>
      </c>
      <c r="K35" s="199">
        <v>6120</v>
      </c>
      <c r="L35" s="200">
        <v>848</v>
      </c>
      <c r="M35" s="199"/>
      <c r="N35" s="201"/>
      <c r="O35" s="91">
        <f t="shared" si="0"/>
        <v>120512</v>
      </c>
      <c r="P35" s="29"/>
      <c r="Q35" s="147">
        <v>59843</v>
      </c>
      <c r="R35" s="42">
        <v>3325</v>
      </c>
      <c r="S35" s="23">
        <v>2106</v>
      </c>
      <c r="T35" s="42">
        <v>23852</v>
      </c>
      <c r="U35" s="23">
        <v>930</v>
      </c>
      <c r="V35" s="42">
        <v>4758</v>
      </c>
      <c r="W35" s="23">
        <v>3628</v>
      </c>
      <c r="X35" s="42"/>
      <c r="Y35" s="152">
        <v>1935</v>
      </c>
      <c r="Z35" s="197">
        <f t="shared" si="1"/>
        <v>100377</v>
      </c>
      <c r="AA35" s="93">
        <f t="shared" si="2"/>
        <v>20135</v>
      </c>
      <c r="AB35" s="23"/>
      <c r="AC35" s="42">
        <v>2247000</v>
      </c>
      <c r="AD35" s="23">
        <v>175650</v>
      </c>
      <c r="AE35" s="42">
        <v>9600</v>
      </c>
      <c r="AF35" s="23"/>
      <c r="AG35" s="146">
        <f t="shared" si="3"/>
        <v>2432250</v>
      </c>
      <c r="AH35" s="23"/>
      <c r="AI35" s="146">
        <f t="shared" si="4"/>
        <v>2432250</v>
      </c>
      <c r="AJ35" s="36"/>
      <c r="AK35" s="36"/>
      <c r="AL35" s="36"/>
    </row>
    <row r="36" spans="1:38" s="12" customFormat="1" ht="15.75" customHeight="1">
      <c r="A36" s="6">
        <f t="shared" si="5"/>
        <v>33</v>
      </c>
      <c r="B36" s="6">
        <v>9415</v>
      </c>
      <c r="C36" s="28" t="s">
        <v>152</v>
      </c>
      <c r="D36" s="43"/>
      <c r="E36" s="199">
        <v>125191</v>
      </c>
      <c r="F36" s="200"/>
      <c r="G36" s="199"/>
      <c r="H36" s="200"/>
      <c r="I36" s="199">
        <v>1193</v>
      </c>
      <c r="J36" s="200">
        <v>5500</v>
      </c>
      <c r="K36" s="199">
        <v>31369</v>
      </c>
      <c r="L36" s="200">
        <v>3329</v>
      </c>
      <c r="M36" s="199">
        <v>38548</v>
      </c>
      <c r="N36" s="201">
        <v>40</v>
      </c>
      <c r="O36" s="91">
        <f t="shared" si="0"/>
        <v>205170</v>
      </c>
      <c r="P36" s="29"/>
      <c r="Q36" s="219">
        <v>58996</v>
      </c>
      <c r="R36" s="220">
        <v>16640</v>
      </c>
      <c r="S36" s="164">
        <v>7813</v>
      </c>
      <c r="T36" s="220">
        <v>49056</v>
      </c>
      <c r="U36" s="164">
        <v>38010</v>
      </c>
      <c r="V36" s="220">
        <v>18720</v>
      </c>
      <c r="W36" s="164">
        <v>2770</v>
      </c>
      <c r="X36" s="220"/>
      <c r="Y36" s="221">
        <v>486</v>
      </c>
      <c r="Z36" s="153">
        <f t="shared" si="1"/>
        <v>192491</v>
      </c>
      <c r="AA36" s="89">
        <f t="shared" si="2"/>
        <v>12679</v>
      </c>
      <c r="AB36" s="23"/>
      <c r="AC36" s="42">
        <v>3246100</v>
      </c>
      <c r="AD36" s="23">
        <v>86364</v>
      </c>
      <c r="AE36" s="42">
        <v>78636</v>
      </c>
      <c r="AF36" s="23"/>
      <c r="AG36" s="146">
        <f t="shared" si="3"/>
        <v>3411100</v>
      </c>
      <c r="AH36" s="23">
        <v>69479</v>
      </c>
      <c r="AI36" s="146">
        <f t="shared" si="4"/>
        <v>3341621</v>
      </c>
      <c r="AJ36" s="36"/>
      <c r="AK36" s="36"/>
      <c r="AL36" s="36"/>
    </row>
    <row r="37" spans="3:38" ht="15.75" customHeight="1">
      <c r="C37" s="225" t="s">
        <v>370</v>
      </c>
      <c r="E37" s="226">
        <f>SUM(E4:E36)</f>
        <v>3108429</v>
      </c>
      <c r="F37" s="226">
        <f>SUM(F4:F36)</f>
        <v>74011</v>
      </c>
      <c r="G37" s="226">
        <f>SUM(G4:G36)</f>
        <v>110372</v>
      </c>
      <c r="H37" s="226">
        <f>SUM(H4:H36)</f>
        <v>1395620</v>
      </c>
      <c r="I37" s="226">
        <f>SUM(I4:I36)</f>
        <v>104990</v>
      </c>
      <c r="J37" s="226">
        <f>SUM(J4:J36)</f>
        <v>150546</v>
      </c>
      <c r="K37" s="226">
        <f>SUM(K4:K36)</f>
        <v>542415</v>
      </c>
      <c r="L37" s="226">
        <f>SUM(L4:L36)</f>
        <v>164113</v>
      </c>
      <c r="M37" s="226">
        <f>SUM(M4:M36)</f>
        <v>423367</v>
      </c>
      <c r="N37" s="226">
        <f>SUM(N4:N36)</f>
        <v>128207</v>
      </c>
      <c r="O37" s="227">
        <f>SUM(O4:O36)</f>
        <v>6202070</v>
      </c>
      <c r="P37" s="228"/>
      <c r="Q37" s="226">
        <f>SUM(Q4:Q36)</f>
        <v>1487237</v>
      </c>
      <c r="R37" s="226">
        <f>SUM(R4:R36)</f>
        <v>255521</v>
      </c>
      <c r="S37" s="226">
        <f>SUM(S4:S36)</f>
        <v>827359</v>
      </c>
      <c r="T37" s="226">
        <f>SUM(T4:T36)</f>
        <v>905645</v>
      </c>
      <c r="U37" s="226">
        <f>SUM(U4:U36)</f>
        <v>559729</v>
      </c>
      <c r="V37" s="226">
        <f>SUM(V4:V36)</f>
        <v>363635</v>
      </c>
      <c r="W37" s="226">
        <f>SUM(W4:W36)</f>
        <v>274713</v>
      </c>
      <c r="X37" s="226">
        <f>SUM(X4:X36)</f>
        <v>251600</v>
      </c>
      <c r="Y37" s="226">
        <f>SUM(Y4:Y36)</f>
        <v>2182951</v>
      </c>
      <c r="Z37" s="227">
        <f>SUM(Z4:Z36)</f>
        <v>7108390</v>
      </c>
      <c r="AA37" s="227">
        <f t="shared" si="2"/>
        <v>-906320</v>
      </c>
      <c r="AB37" s="96"/>
      <c r="AC37" s="226">
        <f>SUM(AC4:AC36)</f>
        <v>60270112</v>
      </c>
      <c r="AD37" s="229">
        <f>SUM(AD4:AD36)</f>
        <v>2736359</v>
      </c>
      <c r="AE37" s="229">
        <f>SUM(AE4:AE36)</f>
        <v>4090872</v>
      </c>
      <c r="AF37" s="229">
        <f>SUM(AF4:AF36)</f>
        <v>31379</v>
      </c>
      <c r="AG37" s="230">
        <f>SUM(AG4:AG36)</f>
        <v>67128722</v>
      </c>
      <c r="AH37" s="229">
        <f>SUM(AH4:AH36)</f>
        <v>2152579</v>
      </c>
      <c r="AI37" s="231">
        <f>SUM(AI4:AI36)</f>
        <v>64976143</v>
      </c>
      <c r="AJ37" s="36"/>
      <c r="AK37" s="36"/>
      <c r="AL37" s="36"/>
    </row>
    <row r="38" spans="3:38" ht="15.75" customHeight="1">
      <c r="C38" s="225" t="s">
        <v>371</v>
      </c>
      <c r="E38" s="232">
        <v>2964092</v>
      </c>
      <c r="F38" s="233">
        <v>45469</v>
      </c>
      <c r="G38" s="233">
        <v>118234</v>
      </c>
      <c r="H38" s="233">
        <v>869232</v>
      </c>
      <c r="I38" s="233">
        <v>326521</v>
      </c>
      <c r="J38" s="233">
        <v>279141</v>
      </c>
      <c r="K38" s="233">
        <v>406632</v>
      </c>
      <c r="L38" s="233">
        <v>259573</v>
      </c>
      <c r="M38" s="233">
        <v>238552</v>
      </c>
      <c r="N38" s="233">
        <v>137314</v>
      </c>
      <c r="O38" s="234">
        <v>5644760</v>
      </c>
      <c r="P38" s="228"/>
      <c r="Q38" s="235">
        <v>1464886</v>
      </c>
      <c r="R38" s="236">
        <v>287831</v>
      </c>
      <c r="S38" s="236">
        <v>762932</v>
      </c>
      <c r="T38" s="236">
        <v>877911</v>
      </c>
      <c r="U38" s="236">
        <v>383285</v>
      </c>
      <c r="V38" s="236">
        <v>355208</v>
      </c>
      <c r="W38" s="236">
        <v>352348</v>
      </c>
      <c r="X38" s="236">
        <v>6118</v>
      </c>
      <c r="Y38" s="236">
        <v>1169779</v>
      </c>
      <c r="Z38" s="94">
        <v>5660298</v>
      </c>
      <c r="AA38" s="94">
        <v>-15538</v>
      </c>
      <c r="AB38" s="96"/>
      <c r="AC38" s="235">
        <v>50056875</v>
      </c>
      <c r="AD38" s="236">
        <v>2664164</v>
      </c>
      <c r="AE38" s="236">
        <v>5100646</v>
      </c>
      <c r="AF38" s="236">
        <v>256562</v>
      </c>
      <c r="AG38" s="237">
        <v>58078247</v>
      </c>
      <c r="AH38" s="236">
        <v>1316890</v>
      </c>
      <c r="AI38" s="238">
        <v>56761357</v>
      </c>
      <c r="AJ38" s="36"/>
      <c r="AK38" s="36"/>
      <c r="AL38" s="36"/>
    </row>
    <row r="39" spans="3:38" ht="15.75" customHeight="1">
      <c r="C39" s="72" t="s">
        <v>331</v>
      </c>
      <c r="E39" s="181">
        <f>+E37/E38</f>
        <v>1.0486951822008224</v>
      </c>
      <c r="F39" s="183">
        <f>+F37/F38</f>
        <v>1.6277243836460005</v>
      </c>
      <c r="G39" s="183">
        <f>+G37/G38</f>
        <v>0.9335047448280528</v>
      </c>
      <c r="H39" s="183">
        <f>+H37/H38</f>
        <v>1.6055782575883077</v>
      </c>
      <c r="I39" s="183">
        <f>+I37/I38</f>
        <v>0.32154134037320725</v>
      </c>
      <c r="J39" s="183">
        <f>+J37/J38</f>
        <v>0.5393188388663793</v>
      </c>
      <c r="K39" s="183">
        <f>+K37/K38</f>
        <v>1.333921088355073</v>
      </c>
      <c r="L39" s="183">
        <f>+L37/L38</f>
        <v>0.6322421823533264</v>
      </c>
      <c r="M39" s="183">
        <f>+M37/M38</f>
        <v>1.7747367450283376</v>
      </c>
      <c r="N39" s="183">
        <f>+N37/N38</f>
        <v>0.9336775565492229</v>
      </c>
      <c r="O39" s="75">
        <f>+O37/O38</f>
        <v>1.0987305040426874</v>
      </c>
      <c r="P39" s="23"/>
      <c r="Q39" s="181">
        <f>+Q37/Q38</f>
        <v>1.015257842589799</v>
      </c>
      <c r="R39" s="183">
        <f>+R37/R38</f>
        <v>0.887746629098325</v>
      </c>
      <c r="S39" s="183">
        <f>+S37/S38</f>
        <v>1.0844465823952856</v>
      </c>
      <c r="T39" s="183">
        <f>+T37/T38</f>
        <v>1.031590901583418</v>
      </c>
      <c r="U39" s="183">
        <f>+U37/U38</f>
        <v>1.460346739371486</v>
      </c>
      <c r="V39" s="183">
        <f>+V37/V38</f>
        <v>1.0237241278349587</v>
      </c>
      <c r="W39" s="183">
        <f>+W37/W38</f>
        <v>0.7796638550523914</v>
      </c>
      <c r="X39" s="183"/>
      <c r="Y39" s="183">
        <f>+Y37/Y38</f>
        <v>1.8661225752898625</v>
      </c>
      <c r="Z39" s="75">
        <f>+Z37/Z38</f>
        <v>1.2558331734477584</v>
      </c>
      <c r="AA39" s="75">
        <f>+AA37/AA38</f>
        <v>58.32925730467242</v>
      </c>
      <c r="AB39" s="80"/>
      <c r="AC39" s="181">
        <f>+AC37/AC38</f>
        <v>1.2040326528573748</v>
      </c>
      <c r="AD39" s="183">
        <f>+AD37/AD38</f>
        <v>1.0270985569957405</v>
      </c>
      <c r="AE39" s="183">
        <f>+AE37/AE38</f>
        <v>0.8020301742171482</v>
      </c>
      <c r="AF39" s="183">
        <f>+AF37/AF38</f>
        <v>0.12230571947521457</v>
      </c>
      <c r="AG39" s="95">
        <f>+AG37/AG38</f>
        <v>1.15583244101703</v>
      </c>
      <c r="AH39" s="183">
        <f>+AH37/AH38</f>
        <v>1.6345928665264373</v>
      </c>
      <c r="AI39" s="239">
        <f>+AI37/AI38</f>
        <v>1.1447249754793565</v>
      </c>
      <c r="AJ39"/>
      <c r="AK39"/>
      <c r="AL39"/>
    </row>
  </sheetData>
  <sheetProtection selectLockedCells="1" selectUnlockedCells="1"/>
  <mergeCells count="6">
    <mergeCell ref="A1:C1"/>
    <mergeCell ref="E1:Z1"/>
    <mergeCell ref="A2:C2"/>
    <mergeCell ref="E2:O2"/>
    <mergeCell ref="Q2:Z2"/>
    <mergeCell ref="AC2:AI2"/>
  </mergeCells>
  <printOptions horizontalCentered="1"/>
  <pageMargins left="0.24027777777777778" right="0.1798611111111111" top="0.5597222222222222" bottom="0.49027777777777776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240" customWidth="1"/>
    <col min="2" max="2" width="5.00390625" style="240" customWidth="1"/>
    <col min="3" max="3" width="41.57421875" style="12" customWidth="1"/>
    <col min="4" max="4" width="2.57421875" style="240" customWidth="1"/>
    <col min="5" max="14" width="9.28125" style="240" customWidth="1"/>
    <col min="15" max="15" width="14.28125" style="240" customWidth="1"/>
    <col min="16" max="16" width="2.28125" style="32" customWidth="1"/>
    <col min="17" max="24" width="10.57421875" style="12" customWidth="1"/>
    <col min="25" max="25" width="9.28125" style="12" customWidth="1"/>
    <col min="26" max="27" width="10.28125" style="12" customWidth="1"/>
    <col min="28" max="28" width="3.28125" style="12" customWidth="1"/>
    <col min="29" max="16384" width="9.28125" style="12" customWidth="1"/>
  </cols>
  <sheetData>
    <row r="1" spans="1:26" s="5" customFormat="1" ht="19.5" customHeight="1">
      <c r="A1" s="188" t="s">
        <v>366</v>
      </c>
      <c r="B1" s="188"/>
      <c r="C1" s="18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56" ht="20.25" customHeight="1">
      <c r="A2" s="188" t="s">
        <v>372</v>
      </c>
      <c r="B2" s="188"/>
      <c r="C2" s="188"/>
      <c r="D2"/>
      <c r="E2" s="241" t="s">
        <v>5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8"/>
      <c r="Q2" s="242" t="s">
        <v>6</v>
      </c>
      <c r="R2" s="242"/>
      <c r="S2" s="242"/>
      <c r="T2" s="242"/>
      <c r="U2" s="242"/>
      <c r="V2" s="242"/>
      <c r="W2" s="242"/>
      <c r="X2" s="242"/>
      <c r="Y2" s="242"/>
      <c r="Z2" s="242"/>
      <c r="AA2" s="192"/>
      <c r="AB2"/>
      <c r="AC2" s="243" t="s">
        <v>7</v>
      </c>
      <c r="AD2" s="243"/>
      <c r="AE2" s="243"/>
      <c r="AF2" s="243"/>
      <c r="AG2" s="243"/>
      <c r="AH2" s="243"/>
      <c r="AI2" s="243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1.5" customHeight="1">
      <c r="A3"/>
      <c r="B3"/>
      <c r="C3"/>
      <c r="D3" s="6"/>
      <c r="E3" s="244" t="s">
        <v>8</v>
      </c>
      <c r="F3" s="245" t="s">
        <v>9</v>
      </c>
      <c r="G3" s="245" t="s">
        <v>10</v>
      </c>
      <c r="H3" s="245" t="s">
        <v>11</v>
      </c>
      <c r="I3" s="245" t="s">
        <v>12</v>
      </c>
      <c r="J3" s="245" t="s">
        <v>13</v>
      </c>
      <c r="K3" s="245" t="s">
        <v>14</v>
      </c>
      <c r="L3" s="245" t="s">
        <v>15</v>
      </c>
      <c r="M3" s="245" t="s">
        <v>16</v>
      </c>
      <c r="N3" s="246" t="s">
        <v>17</v>
      </c>
      <c r="O3" s="83" t="s">
        <v>18</v>
      </c>
      <c r="P3" s="17"/>
      <c r="Q3" s="245" t="s">
        <v>19</v>
      </c>
      <c r="R3" s="245" t="s">
        <v>20</v>
      </c>
      <c r="S3" s="245" t="s">
        <v>21</v>
      </c>
      <c r="T3" s="245" t="s">
        <v>22</v>
      </c>
      <c r="U3" s="245" t="s">
        <v>23</v>
      </c>
      <c r="V3" s="245" t="s">
        <v>24</v>
      </c>
      <c r="W3" s="245" t="s">
        <v>25</v>
      </c>
      <c r="X3" s="245" t="s">
        <v>26</v>
      </c>
      <c r="Y3" s="245" t="s">
        <v>27</v>
      </c>
      <c r="Z3" s="16" t="s">
        <v>28</v>
      </c>
      <c r="AA3" s="83" t="s">
        <v>29</v>
      </c>
      <c r="AB3"/>
      <c r="AC3" s="14" t="s">
        <v>30</v>
      </c>
      <c r="AD3" s="247" t="s">
        <v>31</v>
      </c>
      <c r="AE3" s="14" t="s">
        <v>32</v>
      </c>
      <c r="AF3" s="247" t="s">
        <v>33</v>
      </c>
      <c r="AG3" s="16" t="s">
        <v>34</v>
      </c>
      <c r="AH3" s="247" t="s">
        <v>35</v>
      </c>
      <c r="AI3" s="16" t="s">
        <v>36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6">
        <v>1</v>
      </c>
      <c r="B4" s="6">
        <v>9490</v>
      </c>
      <c r="C4" s="10" t="s">
        <v>153</v>
      </c>
      <c r="D4" s="19" t="s">
        <v>38</v>
      </c>
      <c r="E4" s="194"/>
      <c r="F4" s="195"/>
      <c r="G4" s="194"/>
      <c r="H4" s="195"/>
      <c r="I4" s="194"/>
      <c r="J4" s="195"/>
      <c r="K4" s="194"/>
      <c r="L4" s="195"/>
      <c r="M4" s="194"/>
      <c r="N4" s="194"/>
      <c r="O4" s="88">
        <f aca="true" t="shared" si="0" ref="O4:O16">SUM(E4:N4)</f>
        <v>0</v>
      </c>
      <c r="P4" s="29"/>
      <c r="Q4" s="194"/>
      <c r="R4" s="195"/>
      <c r="S4" s="194"/>
      <c r="T4" s="195"/>
      <c r="U4" s="194"/>
      <c r="V4" s="195"/>
      <c r="W4" s="194"/>
      <c r="X4" s="195"/>
      <c r="Y4" s="194"/>
      <c r="Z4" s="197">
        <f aca="true" t="shared" si="1" ref="Z4:Z16">SUM(Q4:Y4)</f>
        <v>0</v>
      </c>
      <c r="AA4" s="70">
        <f aca="true" t="shared" si="2" ref="AA4:AA16">+O4-Z4</f>
        <v>0</v>
      </c>
      <c r="AB4" s="23"/>
      <c r="AC4" s="42"/>
      <c r="AD4" s="23"/>
      <c r="AE4" s="42"/>
      <c r="AF4" s="23"/>
      <c r="AG4" s="146">
        <f aca="true" t="shared" si="3" ref="AG4:AG16">SUM(AC4:AF4)</f>
        <v>0</v>
      </c>
      <c r="AH4" s="23"/>
      <c r="AI4" s="146">
        <f aca="true" t="shared" si="4" ref="AI4:AI16">+AG4-AH4</f>
        <v>0</v>
      </c>
      <c r="AJ4" s="36"/>
      <c r="AK4" s="36"/>
      <c r="AL4" s="36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8" s="257" customFormat="1" ht="15.75" customHeight="1">
      <c r="A5" s="248">
        <v>2</v>
      </c>
      <c r="B5" s="248">
        <v>9482</v>
      </c>
      <c r="C5" s="249" t="s">
        <v>373</v>
      </c>
      <c r="D5" s="19" t="s">
        <v>38</v>
      </c>
      <c r="E5" s="250"/>
      <c r="F5" s="251"/>
      <c r="G5" s="250"/>
      <c r="H5" s="251"/>
      <c r="I5" s="250"/>
      <c r="J5" s="251"/>
      <c r="K5" s="250"/>
      <c r="L5" s="251"/>
      <c r="M5" s="250"/>
      <c r="N5" s="250"/>
      <c r="O5" s="250">
        <f t="shared" si="0"/>
        <v>0</v>
      </c>
      <c r="P5" s="251"/>
      <c r="Q5" s="250"/>
      <c r="R5" s="251"/>
      <c r="S5" s="250"/>
      <c r="T5" s="251"/>
      <c r="U5" s="250"/>
      <c r="V5" s="251"/>
      <c r="W5" s="250"/>
      <c r="X5" s="251"/>
      <c r="Y5" s="250"/>
      <c r="Z5" s="252">
        <f t="shared" si="1"/>
        <v>0</v>
      </c>
      <c r="AA5" s="253">
        <f t="shared" si="2"/>
        <v>0</v>
      </c>
      <c r="AB5" s="254"/>
      <c r="AC5" s="255"/>
      <c r="AD5" s="254"/>
      <c r="AE5" s="255"/>
      <c r="AF5" s="254"/>
      <c r="AG5" s="255">
        <f t="shared" si="3"/>
        <v>0</v>
      </c>
      <c r="AH5" s="254"/>
      <c r="AI5" s="255">
        <f t="shared" si="4"/>
        <v>0</v>
      </c>
      <c r="AJ5" s="256"/>
      <c r="AK5" s="256"/>
      <c r="AL5" s="256"/>
    </row>
    <row r="6" spans="1:38" ht="15.75" customHeight="1">
      <c r="A6" s="6">
        <v>3</v>
      </c>
      <c r="B6" s="6">
        <v>9483</v>
      </c>
      <c r="C6" s="10" t="s">
        <v>154</v>
      </c>
      <c r="D6" s="19" t="s">
        <v>38</v>
      </c>
      <c r="E6" s="144"/>
      <c r="F6" s="29"/>
      <c r="G6" s="220"/>
      <c r="H6" s="29"/>
      <c r="I6" s="144"/>
      <c r="J6" s="29"/>
      <c r="K6" s="144"/>
      <c r="L6" s="29"/>
      <c r="M6" s="144"/>
      <c r="N6" s="144"/>
      <c r="O6" s="91">
        <f t="shared" si="0"/>
        <v>0</v>
      </c>
      <c r="P6" s="29"/>
      <c r="Q6" s="144"/>
      <c r="R6" s="29"/>
      <c r="S6" s="144"/>
      <c r="T6" s="29"/>
      <c r="U6" s="144"/>
      <c r="V6" s="29"/>
      <c r="W6" s="144"/>
      <c r="X6" s="29"/>
      <c r="Y6" s="144"/>
      <c r="Z6" s="197">
        <f t="shared" si="1"/>
        <v>0</v>
      </c>
      <c r="AA6" s="89">
        <f t="shared" si="2"/>
        <v>0</v>
      </c>
      <c r="AB6" s="23"/>
      <c r="AC6" s="42"/>
      <c r="AD6" s="23"/>
      <c r="AE6" s="42"/>
      <c r="AF6" s="23"/>
      <c r="AG6" s="146">
        <f t="shared" si="3"/>
        <v>0</v>
      </c>
      <c r="AH6" s="23"/>
      <c r="AI6" s="146">
        <f t="shared" si="4"/>
        <v>0</v>
      </c>
      <c r="AJ6" s="36"/>
      <c r="AK6" s="36"/>
      <c r="AL6" s="36"/>
    </row>
    <row r="7" spans="1:38" ht="15.75" customHeight="1">
      <c r="A7" s="6">
        <v>4</v>
      </c>
      <c r="B7" s="6">
        <v>9494</v>
      </c>
      <c r="C7" s="10" t="s">
        <v>155</v>
      </c>
      <c r="D7" s="19"/>
      <c r="E7" s="144"/>
      <c r="F7" s="29"/>
      <c r="G7" s="144"/>
      <c r="H7" s="164"/>
      <c r="I7" s="144"/>
      <c r="J7" s="29"/>
      <c r="K7" s="144"/>
      <c r="L7" s="29"/>
      <c r="M7" s="144"/>
      <c r="N7" s="144"/>
      <c r="O7" s="91">
        <f t="shared" si="0"/>
        <v>0</v>
      </c>
      <c r="P7" s="29"/>
      <c r="Q7" s="144"/>
      <c r="R7" s="29"/>
      <c r="S7" s="144"/>
      <c r="T7" s="29"/>
      <c r="U7" s="42"/>
      <c r="V7" s="29"/>
      <c r="W7" s="144"/>
      <c r="X7" s="29"/>
      <c r="Y7" s="144"/>
      <c r="Z7" s="197">
        <f t="shared" si="1"/>
        <v>0</v>
      </c>
      <c r="AA7" s="89">
        <f t="shared" si="2"/>
        <v>0</v>
      </c>
      <c r="AB7" s="23"/>
      <c r="AC7" s="42"/>
      <c r="AD7" s="23"/>
      <c r="AE7" s="42"/>
      <c r="AF7" s="23"/>
      <c r="AG7" s="146">
        <f t="shared" si="3"/>
        <v>0</v>
      </c>
      <c r="AH7" s="23"/>
      <c r="AI7" s="146">
        <f t="shared" si="4"/>
        <v>0</v>
      </c>
      <c r="AJ7" s="36"/>
      <c r="AK7" s="36"/>
      <c r="AL7" s="36"/>
    </row>
    <row r="8" spans="1:38" ht="15.75" customHeight="1">
      <c r="A8" s="6">
        <v>5</v>
      </c>
      <c r="B8" s="6">
        <v>9485</v>
      </c>
      <c r="C8" s="10" t="s">
        <v>156</v>
      </c>
      <c r="D8" s="19" t="s">
        <v>38</v>
      </c>
      <c r="E8" s="144"/>
      <c r="F8" s="29"/>
      <c r="G8" s="144"/>
      <c r="H8" s="164"/>
      <c r="I8" s="220"/>
      <c r="J8" s="29"/>
      <c r="K8" s="144"/>
      <c r="L8" s="29"/>
      <c r="M8" s="144"/>
      <c r="N8" s="144"/>
      <c r="O8" s="91">
        <f t="shared" si="0"/>
        <v>0</v>
      </c>
      <c r="P8" s="29"/>
      <c r="Q8" s="144"/>
      <c r="R8" s="29"/>
      <c r="S8" s="144"/>
      <c r="T8" s="29"/>
      <c r="U8" s="42"/>
      <c r="V8" s="29"/>
      <c r="W8" s="144"/>
      <c r="X8" s="29"/>
      <c r="Y8" s="144"/>
      <c r="Z8" s="197">
        <f t="shared" si="1"/>
        <v>0</v>
      </c>
      <c r="AA8" s="89">
        <f t="shared" si="2"/>
        <v>0</v>
      </c>
      <c r="AB8" s="23"/>
      <c r="AC8" s="42"/>
      <c r="AD8" s="23"/>
      <c r="AE8" s="42"/>
      <c r="AF8" s="23"/>
      <c r="AG8" s="146">
        <f t="shared" si="3"/>
        <v>0</v>
      </c>
      <c r="AH8" s="23"/>
      <c r="AI8" s="146">
        <f t="shared" si="4"/>
        <v>0</v>
      </c>
      <c r="AJ8" s="36"/>
      <c r="AK8" s="36"/>
      <c r="AL8" s="36"/>
    </row>
    <row r="9" spans="1:38" ht="15.75" customHeight="1">
      <c r="A9" s="6">
        <v>6</v>
      </c>
      <c r="B9" s="6">
        <v>9486</v>
      </c>
      <c r="C9" s="10" t="s">
        <v>157</v>
      </c>
      <c r="D9" s="19" t="s">
        <v>38</v>
      </c>
      <c r="E9" s="144"/>
      <c r="F9" s="29"/>
      <c r="G9" s="144"/>
      <c r="H9" s="29"/>
      <c r="I9" s="144"/>
      <c r="J9" s="29"/>
      <c r="K9" s="144"/>
      <c r="L9" s="29"/>
      <c r="M9" s="144"/>
      <c r="N9" s="144"/>
      <c r="O9" s="91">
        <f t="shared" si="0"/>
        <v>0</v>
      </c>
      <c r="P9" s="29"/>
      <c r="Q9" s="144"/>
      <c r="R9" s="29"/>
      <c r="S9" s="144"/>
      <c r="T9" s="29"/>
      <c r="U9" s="144"/>
      <c r="V9" s="29"/>
      <c r="W9" s="144"/>
      <c r="X9" s="29"/>
      <c r="Y9" s="144"/>
      <c r="Z9" s="197">
        <f t="shared" si="1"/>
        <v>0</v>
      </c>
      <c r="AA9" s="89">
        <f t="shared" si="2"/>
        <v>0</v>
      </c>
      <c r="AB9" s="23"/>
      <c r="AC9" s="42"/>
      <c r="AD9" s="23"/>
      <c r="AE9" s="42"/>
      <c r="AF9" s="23"/>
      <c r="AG9" s="146">
        <f t="shared" si="3"/>
        <v>0</v>
      </c>
      <c r="AH9" s="23"/>
      <c r="AI9" s="146">
        <f t="shared" si="4"/>
        <v>0</v>
      </c>
      <c r="AJ9" s="36"/>
      <c r="AK9" s="36"/>
      <c r="AL9" s="36"/>
    </row>
    <row r="10" spans="1:38" ht="15.75" customHeight="1">
      <c r="A10" s="6">
        <v>7</v>
      </c>
      <c r="B10" s="6">
        <v>9487</v>
      </c>
      <c r="C10" s="10" t="s">
        <v>158</v>
      </c>
      <c r="D10" s="19" t="s">
        <v>38</v>
      </c>
      <c r="E10" s="144"/>
      <c r="F10" s="29"/>
      <c r="G10" s="144"/>
      <c r="H10" s="29"/>
      <c r="I10" s="144"/>
      <c r="J10" s="29"/>
      <c r="K10" s="144"/>
      <c r="L10" s="29"/>
      <c r="M10" s="144"/>
      <c r="N10" s="144"/>
      <c r="O10" s="91">
        <f t="shared" si="0"/>
        <v>0</v>
      </c>
      <c r="P10" s="29"/>
      <c r="Q10" s="144"/>
      <c r="R10" s="29"/>
      <c r="S10" s="144"/>
      <c r="T10" s="29"/>
      <c r="U10" s="144"/>
      <c r="V10" s="29"/>
      <c r="W10" s="144"/>
      <c r="X10" s="29"/>
      <c r="Y10" s="144"/>
      <c r="Z10" s="197">
        <f t="shared" si="1"/>
        <v>0</v>
      </c>
      <c r="AA10" s="89">
        <f t="shared" si="2"/>
        <v>0</v>
      </c>
      <c r="AB10" s="23"/>
      <c r="AC10" s="42"/>
      <c r="AD10" s="23"/>
      <c r="AE10" s="42"/>
      <c r="AF10" s="23"/>
      <c r="AG10" s="146">
        <f t="shared" si="3"/>
        <v>0</v>
      </c>
      <c r="AH10" s="23"/>
      <c r="AI10" s="146">
        <f t="shared" si="4"/>
        <v>0</v>
      </c>
      <c r="AJ10" s="36"/>
      <c r="AK10" s="36"/>
      <c r="AL10" s="36"/>
    </row>
    <row r="11" spans="1:38" ht="15.75" customHeight="1">
      <c r="A11" s="6">
        <v>8</v>
      </c>
      <c r="B11" s="6">
        <v>9488</v>
      </c>
      <c r="C11" s="10" t="s">
        <v>159</v>
      </c>
      <c r="D11" s="19" t="s">
        <v>38</v>
      </c>
      <c r="E11" s="144"/>
      <c r="F11" s="29"/>
      <c r="G11" s="144"/>
      <c r="H11" s="29"/>
      <c r="I11" s="144"/>
      <c r="J11" s="29"/>
      <c r="K11" s="144"/>
      <c r="L11" s="29"/>
      <c r="M11" s="144"/>
      <c r="N11" s="144"/>
      <c r="O11" s="91">
        <f t="shared" si="0"/>
        <v>0</v>
      </c>
      <c r="P11" s="29"/>
      <c r="Q11" s="144"/>
      <c r="R11" s="29"/>
      <c r="S11" s="144"/>
      <c r="T11" s="29"/>
      <c r="U11" s="144"/>
      <c r="V11" s="29"/>
      <c r="W11" s="144"/>
      <c r="X11" s="29"/>
      <c r="Y11" s="144"/>
      <c r="Z11" s="197">
        <f t="shared" si="1"/>
        <v>0</v>
      </c>
      <c r="AA11" s="89">
        <f t="shared" si="2"/>
        <v>0</v>
      </c>
      <c r="AB11" s="23"/>
      <c r="AC11" s="42"/>
      <c r="AD11" s="23"/>
      <c r="AE11" s="42"/>
      <c r="AF11" s="23"/>
      <c r="AG11" s="146">
        <f t="shared" si="3"/>
        <v>0</v>
      </c>
      <c r="AH11" s="23"/>
      <c r="AI11" s="146">
        <f t="shared" si="4"/>
        <v>0</v>
      </c>
      <c r="AJ11" s="36"/>
      <c r="AK11" s="36"/>
      <c r="AL11" s="36"/>
    </row>
    <row r="12" spans="1:38" ht="15.75" customHeight="1">
      <c r="A12" s="6">
        <v>9</v>
      </c>
      <c r="B12" s="6">
        <v>9476</v>
      </c>
      <c r="C12" s="10" t="s">
        <v>160</v>
      </c>
      <c r="D12" s="19" t="s">
        <v>38</v>
      </c>
      <c r="E12" s="144"/>
      <c r="F12" s="29"/>
      <c r="G12" s="144"/>
      <c r="H12" s="29"/>
      <c r="I12" s="144"/>
      <c r="J12" s="29"/>
      <c r="K12" s="144"/>
      <c r="L12" s="29"/>
      <c r="M12" s="144"/>
      <c r="N12" s="144"/>
      <c r="O12" s="91">
        <f t="shared" si="0"/>
        <v>0</v>
      </c>
      <c r="P12" s="29"/>
      <c r="Q12" s="144"/>
      <c r="R12" s="29"/>
      <c r="S12" s="144"/>
      <c r="T12" s="29"/>
      <c r="U12" s="144"/>
      <c r="V12" s="29"/>
      <c r="W12" s="144"/>
      <c r="X12" s="29"/>
      <c r="Y12" s="144"/>
      <c r="Z12" s="197">
        <f t="shared" si="1"/>
        <v>0</v>
      </c>
      <c r="AA12" s="89">
        <f t="shared" si="2"/>
        <v>0</v>
      </c>
      <c r="AB12" s="23"/>
      <c r="AC12" s="42"/>
      <c r="AD12" s="23"/>
      <c r="AE12" s="42"/>
      <c r="AF12" s="23"/>
      <c r="AG12" s="146">
        <f t="shared" si="3"/>
        <v>0</v>
      </c>
      <c r="AH12" s="23"/>
      <c r="AI12" s="146">
        <f t="shared" si="4"/>
        <v>0</v>
      </c>
      <c r="AJ12" s="36"/>
      <c r="AK12" s="36"/>
      <c r="AL12" s="36"/>
    </row>
    <row r="13" spans="1:38" ht="15.75" customHeight="1">
      <c r="A13" s="6">
        <v>10</v>
      </c>
      <c r="B13" s="6">
        <v>9489</v>
      </c>
      <c r="C13" s="10" t="s">
        <v>161</v>
      </c>
      <c r="D13" s="19" t="s">
        <v>38</v>
      </c>
      <c r="E13" s="144"/>
      <c r="F13" s="29"/>
      <c r="G13" s="144"/>
      <c r="H13" s="29"/>
      <c r="I13" s="144"/>
      <c r="J13" s="29"/>
      <c r="K13" s="144"/>
      <c r="L13" s="29"/>
      <c r="M13" s="144"/>
      <c r="N13" s="144"/>
      <c r="O13" s="91">
        <f t="shared" si="0"/>
        <v>0</v>
      </c>
      <c r="P13" s="29"/>
      <c r="Q13" s="144"/>
      <c r="R13" s="29"/>
      <c r="S13" s="144"/>
      <c r="T13" s="29"/>
      <c r="U13" s="144"/>
      <c r="V13" s="29"/>
      <c r="W13" s="144"/>
      <c r="X13" s="29"/>
      <c r="Y13" s="144"/>
      <c r="Z13" s="197">
        <f t="shared" si="1"/>
        <v>0</v>
      </c>
      <c r="AA13" s="89">
        <f t="shared" si="2"/>
        <v>0</v>
      </c>
      <c r="AB13" s="23"/>
      <c r="AC13" s="42"/>
      <c r="AD13" s="23"/>
      <c r="AE13" s="42"/>
      <c r="AF13" s="23"/>
      <c r="AG13" s="146">
        <f t="shared" si="3"/>
        <v>0</v>
      </c>
      <c r="AH13" s="23"/>
      <c r="AI13" s="146">
        <f t="shared" si="4"/>
        <v>0</v>
      </c>
      <c r="AJ13" s="36"/>
      <c r="AK13" s="36"/>
      <c r="AL13" s="36"/>
    </row>
    <row r="14" spans="1:38" ht="15.75" customHeight="1">
      <c r="A14" s="6">
        <v>11</v>
      </c>
      <c r="B14" s="6">
        <v>9859</v>
      </c>
      <c r="C14" s="10" t="s">
        <v>162</v>
      </c>
      <c r="D14" s="19" t="s">
        <v>38</v>
      </c>
      <c r="E14" s="144"/>
      <c r="F14" s="29"/>
      <c r="G14" s="144"/>
      <c r="H14" s="29"/>
      <c r="I14" s="144"/>
      <c r="J14" s="29"/>
      <c r="K14" s="144"/>
      <c r="L14" s="29"/>
      <c r="M14" s="144"/>
      <c r="N14" s="144"/>
      <c r="O14" s="91">
        <f t="shared" si="0"/>
        <v>0</v>
      </c>
      <c r="P14" s="29"/>
      <c r="Q14" s="144"/>
      <c r="R14" s="29"/>
      <c r="S14" s="144"/>
      <c r="T14" s="29"/>
      <c r="U14" s="144"/>
      <c r="V14" s="29"/>
      <c r="W14" s="144"/>
      <c r="X14" s="29"/>
      <c r="Y14" s="144"/>
      <c r="Z14" s="197">
        <f t="shared" si="1"/>
        <v>0</v>
      </c>
      <c r="AA14" s="89">
        <f t="shared" si="2"/>
        <v>0</v>
      </c>
      <c r="AB14" s="23"/>
      <c r="AC14" s="42"/>
      <c r="AD14" s="23"/>
      <c r="AE14" s="42"/>
      <c r="AF14" s="23"/>
      <c r="AG14" s="146">
        <f t="shared" si="3"/>
        <v>0</v>
      </c>
      <c r="AH14" s="23"/>
      <c r="AI14" s="146">
        <f t="shared" si="4"/>
        <v>0</v>
      </c>
      <c r="AJ14" s="36"/>
      <c r="AK14" s="36"/>
      <c r="AL14" s="36"/>
    </row>
    <row r="15" spans="1:38" ht="15.75" customHeight="1">
      <c r="A15" s="6">
        <v>12</v>
      </c>
      <c r="B15" s="6">
        <v>9492</v>
      </c>
      <c r="C15" s="10" t="s">
        <v>163</v>
      </c>
      <c r="D15" s="19" t="s">
        <v>38</v>
      </c>
      <c r="E15" s="144"/>
      <c r="F15" s="29"/>
      <c r="G15" s="144"/>
      <c r="H15" s="29"/>
      <c r="I15" s="144"/>
      <c r="J15" s="29"/>
      <c r="K15" s="144"/>
      <c r="L15" s="29"/>
      <c r="M15" s="144"/>
      <c r="N15" s="144"/>
      <c r="O15" s="91">
        <f t="shared" si="0"/>
        <v>0</v>
      </c>
      <c r="P15" s="29"/>
      <c r="Q15" s="144"/>
      <c r="R15" s="29"/>
      <c r="S15" s="144"/>
      <c r="T15" s="29"/>
      <c r="U15" s="42"/>
      <c r="V15" s="29"/>
      <c r="W15" s="144"/>
      <c r="X15" s="29"/>
      <c r="Y15" s="144"/>
      <c r="Z15" s="197">
        <f t="shared" si="1"/>
        <v>0</v>
      </c>
      <c r="AA15" s="89">
        <f t="shared" si="2"/>
        <v>0</v>
      </c>
      <c r="AB15" s="23"/>
      <c r="AC15" s="42"/>
      <c r="AD15" s="23"/>
      <c r="AE15" s="42"/>
      <c r="AF15" s="23"/>
      <c r="AG15" s="146">
        <f t="shared" si="3"/>
        <v>0</v>
      </c>
      <c r="AH15" s="23"/>
      <c r="AI15" s="146">
        <f t="shared" si="4"/>
        <v>0</v>
      </c>
      <c r="AJ15" s="36"/>
      <c r="AK15" s="36"/>
      <c r="AL15" s="36"/>
    </row>
    <row r="16" spans="1:38" ht="15.75" customHeight="1">
      <c r="A16" s="6">
        <v>13</v>
      </c>
      <c r="B16" s="6">
        <v>9493</v>
      </c>
      <c r="C16" s="10" t="s">
        <v>164</v>
      </c>
      <c r="D16" s="19" t="s">
        <v>38</v>
      </c>
      <c r="E16" s="165"/>
      <c r="F16" s="166"/>
      <c r="G16" s="165"/>
      <c r="H16" s="166"/>
      <c r="I16" s="165"/>
      <c r="J16" s="166"/>
      <c r="K16" s="165"/>
      <c r="L16" s="166"/>
      <c r="M16" s="165"/>
      <c r="N16" s="144"/>
      <c r="O16" s="91">
        <f t="shared" si="0"/>
        <v>0</v>
      </c>
      <c r="P16" s="29"/>
      <c r="Q16" s="165"/>
      <c r="R16" s="166"/>
      <c r="S16" s="165"/>
      <c r="T16" s="166"/>
      <c r="U16" s="165"/>
      <c r="V16" s="166"/>
      <c r="W16" s="165"/>
      <c r="X16" s="166"/>
      <c r="Y16" s="165"/>
      <c r="Z16" s="258">
        <f t="shared" si="1"/>
        <v>0</v>
      </c>
      <c r="AA16" s="89">
        <f t="shared" si="2"/>
        <v>0</v>
      </c>
      <c r="AB16" s="23"/>
      <c r="AC16" s="42"/>
      <c r="AD16" s="23"/>
      <c r="AE16" s="42"/>
      <c r="AF16" s="23"/>
      <c r="AG16" s="146">
        <f t="shared" si="3"/>
        <v>0</v>
      </c>
      <c r="AH16" s="23"/>
      <c r="AI16" s="146">
        <f t="shared" si="4"/>
        <v>0</v>
      </c>
      <c r="AJ16" s="36"/>
      <c r="AK16" s="36"/>
      <c r="AL16" s="36"/>
    </row>
    <row r="17" spans="3:38" ht="15.75" customHeight="1">
      <c r="C17" s="259" t="s">
        <v>329</v>
      </c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1"/>
      <c r="P17" s="228"/>
      <c r="Q17" s="260"/>
      <c r="R17" s="260"/>
      <c r="S17" s="260"/>
      <c r="T17" s="260"/>
      <c r="U17" s="260"/>
      <c r="V17" s="260"/>
      <c r="W17" s="260"/>
      <c r="X17" s="260"/>
      <c r="Y17" s="260"/>
      <c r="Z17" s="261"/>
      <c r="AA17" s="261"/>
      <c r="AB17" s="96"/>
      <c r="AC17" s="260"/>
      <c r="AD17" s="260"/>
      <c r="AE17" s="260"/>
      <c r="AF17" s="260"/>
      <c r="AG17" s="261"/>
      <c r="AH17" s="260"/>
      <c r="AI17" s="261"/>
      <c r="AJ17" s="36"/>
      <c r="AK17" s="36"/>
      <c r="AL17" s="36"/>
    </row>
    <row r="18" spans="3:38" ht="15.75" customHeight="1">
      <c r="C18" s="259" t="s">
        <v>330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36"/>
      <c r="AK18" s="36"/>
      <c r="AL18" s="36"/>
    </row>
  </sheetData>
  <sheetProtection selectLockedCells="1" selectUnlockedCells="1"/>
  <mergeCells count="6">
    <mergeCell ref="A1:C1"/>
    <mergeCell ref="E1:Z1"/>
    <mergeCell ref="A2:C2"/>
    <mergeCell ref="E2:O2"/>
    <mergeCell ref="Q2:Z2"/>
    <mergeCell ref="AC2:AI2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4"/>
  <sheetViews>
    <sheetView tabSelected="1" workbookViewId="0" topLeftCell="E4">
      <selection activeCell="O14" sqref="O14"/>
    </sheetView>
  </sheetViews>
  <sheetFormatPr defaultColWidth="9.140625" defaultRowHeight="12.75"/>
  <cols>
    <col min="1" max="1" width="4.00390625" style="6" customWidth="1"/>
    <col min="2" max="2" width="6.28125" style="6" customWidth="1"/>
    <col min="3" max="3" width="42.7109375" style="28" customWidth="1"/>
    <col min="4" max="4" width="3.28125" style="6" customWidth="1"/>
    <col min="5" max="5" width="12.421875" style="6" customWidth="1"/>
    <col min="6" max="6" width="9.421875" style="6" customWidth="1"/>
    <col min="7" max="7" width="11.421875" style="6" customWidth="1"/>
    <col min="8" max="8" width="12.00390625" style="6" customWidth="1"/>
    <col min="9" max="9" width="11.7109375" style="6" customWidth="1"/>
    <col min="10" max="10" width="11.28125" style="6" customWidth="1"/>
    <col min="11" max="11" width="11.421875" style="6" customWidth="1"/>
    <col min="12" max="12" width="11.7109375" style="6" customWidth="1"/>
    <col min="13" max="13" width="11.00390625" style="6" customWidth="1"/>
    <col min="14" max="14" width="10.28125" style="6" customWidth="1"/>
    <col min="15" max="15" width="14.28125" style="10" customWidth="1"/>
    <col min="16" max="16" width="2.28125" style="31" customWidth="1"/>
    <col min="17" max="24" width="10.57421875" style="10" customWidth="1"/>
    <col min="25" max="27" width="10.28125" style="10" customWidth="1"/>
    <col min="28" max="28" width="3.28125" style="10" customWidth="1"/>
    <col min="29" max="29" width="15.00390625" style="10" customWidth="1"/>
    <col min="30" max="30" width="8.7109375" style="10" customWidth="1"/>
    <col min="31" max="31" width="10.421875" style="10" customWidth="1"/>
    <col min="32" max="32" width="8.7109375" style="10" customWidth="1"/>
    <col min="33" max="33" width="14.57421875" style="10" customWidth="1"/>
    <col min="34" max="34" width="8.7109375" style="10" customWidth="1"/>
    <col min="35" max="35" width="14.7109375" style="10" customWidth="1"/>
    <col min="36" max="16384" width="8.7109375" style="10" customWidth="1"/>
  </cols>
  <sheetData>
    <row r="1" spans="1:26" s="5" customFormat="1" ht="19.5" customHeight="1">
      <c r="A1" s="188" t="s">
        <v>366</v>
      </c>
      <c r="B1" s="188"/>
      <c r="C1" s="18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8" ht="20.25" customHeight="1">
      <c r="A2" s="189" t="s">
        <v>341</v>
      </c>
      <c r="B2" s="189"/>
      <c r="C2" s="189"/>
      <c r="D2"/>
      <c r="E2" s="241" t="s">
        <v>5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8"/>
      <c r="Q2" s="242" t="s">
        <v>6</v>
      </c>
      <c r="R2" s="242"/>
      <c r="S2" s="242"/>
      <c r="T2" s="242"/>
      <c r="U2" s="242"/>
      <c r="V2" s="242"/>
      <c r="W2" s="242"/>
      <c r="X2" s="242"/>
      <c r="Y2" s="242"/>
      <c r="Z2" s="242"/>
      <c r="AA2" s="192"/>
      <c r="AB2"/>
      <c r="AC2" s="243" t="s">
        <v>7</v>
      </c>
      <c r="AD2" s="243"/>
      <c r="AE2" s="243"/>
      <c r="AF2" s="243"/>
      <c r="AG2" s="243"/>
      <c r="AH2" s="243"/>
      <c r="AI2" s="243"/>
      <c r="AJ2"/>
      <c r="AK2"/>
      <c r="AL2"/>
    </row>
    <row r="3" spans="1:38" ht="123.75" customHeight="1">
      <c r="A3"/>
      <c r="B3"/>
      <c r="C3"/>
      <c r="D3"/>
      <c r="E3" s="13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5" t="s">
        <v>17</v>
      </c>
      <c r="O3" s="16" t="s">
        <v>18</v>
      </c>
      <c r="P3" s="17"/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  <c r="AA3" s="16" t="s">
        <v>29</v>
      </c>
      <c r="AB3"/>
      <c r="AC3" s="14" t="s">
        <v>30</v>
      </c>
      <c r="AD3" s="247" t="s">
        <v>31</v>
      </c>
      <c r="AE3" s="14" t="s">
        <v>32</v>
      </c>
      <c r="AF3" s="247" t="s">
        <v>33</v>
      </c>
      <c r="AG3" s="16" t="s">
        <v>34</v>
      </c>
      <c r="AH3" s="247" t="s">
        <v>35</v>
      </c>
      <c r="AI3" s="16" t="s">
        <v>36</v>
      </c>
      <c r="AJ3"/>
      <c r="AK3"/>
      <c r="AL3"/>
    </row>
    <row r="4" spans="1:38" s="10" customFormat="1" ht="15.75" customHeight="1">
      <c r="A4" s="6">
        <v>1</v>
      </c>
      <c r="B4" s="6">
        <v>9545</v>
      </c>
      <c r="C4" s="28" t="s">
        <v>165</v>
      </c>
      <c r="E4" s="144">
        <v>168554</v>
      </c>
      <c r="F4" s="29"/>
      <c r="G4" s="144"/>
      <c r="H4" s="29"/>
      <c r="I4" s="144"/>
      <c r="J4" s="29"/>
      <c r="K4" s="144">
        <v>3437</v>
      </c>
      <c r="L4" s="29">
        <v>1880</v>
      </c>
      <c r="M4" s="144">
        <v>1850</v>
      </c>
      <c r="N4" s="144">
        <v>17183</v>
      </c>
      <c r="O4" s="262">
        <f aca="true" t="shared" si="0" ref="O4:O9">SUM(E4:N4)</f>
        <v>192904</v>
      </c>
      <c r="P4" s="48"/>
      <c r="Q4" s="144">
        <v>55732</v>
      </c>
      <c r="R4" s="29"/>
      <c r="S4" s="144">
        <v>69699</v>
      </c>
      <c r="T4" s="29">
        <v>20290</v>
      </c>
      <c r="U4" s="42">
        <v>13747</v>
      </c>
      <c r="V4" s="29">
        <v>13570</v>
      </c>
      <c r="W4" s="144">
        <v>10828</v>
      </c>
      <c r="X4" s="29"/>
      <c r="Y4" s="144">
        <v>17428</v>
      </c>
      <c r="Z4" s="263">
        <f aca="true" t="shared" si="1" ref="Z4:Z9">SUM(Q4:Y4)</f>
        <v>201294</v>
      </c>
      <c r="AA4" s="264">
        <f aca="true" t="shared" si="2" ref="AA4:AA10">+O4-Z4</f>
        <v>-8390</v>
      </c>
      <c r="AB4" s="23"/>
      <c r="AC4" s="42">
        <v>860000</v>
      </c>
      <c r="AD4" s="23">
        <v>690492</v>
      </c>
      <c r="AE4" s="42">
        <v>118979</v>
      </c>
      <c r="AF4" s="23">
        <v>233000</v>
      </c>
      <c r="AG4" s="146">
        <f aca="true" t="shared" si="3" ref="AG4:AG9">SUM(AC4:AF4)</f>
        <v>1902471</v>
      </c>
      <c r="AH4" s="23">
        <v>100613</v>
      </c>
      <c r="AI4" s="146">
        <f aca="true" t="shared" si="4" ref="AI4:AI9">+AG4-AH4</f>
        <v>1801858</v>
      </c>
      <c r="AJ4" s="36"/>
      <c r="AK4" s="36"/>
      <c r="AL4" s="36"/>
    </row>
    <row r="5" spans="1:38" s="10" customFormat="1" ht="15.75" customHeight="1">
      <c r="A5" s="6">
        <f aca="true" t="shared" si="5" ref="A5:A9">+A4+1</f>
        <v>2</v>
      </c>
      <c r="B5" s="6">
        <v>9555</v>
      </c>
      <c r="C5" s="28" t="s">
        <v>166</v>
      </c>
      <c r="E5" s="144">
        <v>107857</v>
      </c>
      <c r="F5" s="29"/>
      <c r="G5" s="144">
        <v>5073</v>
      </c>
      <c r="H5" s="29">
        <v>845</v>
      </c>
      <c r="I5" s="144"/>
      <c r="J5" s="29">
        <v>175800</v>
      </c>
      <c r="K5" s="144">
        <v>10720</v>
      </c>
      <c r="L5" s="29">
        <v>2293</v>
      </c>
      <c r="M5" s="144">
        <v>4175</v>
      </c>
      <c r="N5" s="144">
        <v>2013</v>
      </c>
      <c r="O5" s="262">
        <f t="shared" si="0"/>
        <v>308776</v>
      </c>
      <c r="P5" s="48"/>
      <c r="Q5" s="144">
        <v>62748</v>
      </c>
      <c r="R5" s="29"/>
      <c r="S5" s="144">
        <v>303</v>
      </c>
      <c r="T5" s="29">
        <v>29142</v>
      </c>
      <c r="U5" s="42">
        <v>12362</v>
      </c>
      <c r="V5" s="29">
        <v>10977</v>
      </c>
      <c r="W5" s="144">
        <v>16040</v>
      </c>
      <c r="X5" s="29"/>
      <c r="Y5" s="144"/>
      <c r="Z5" s="263">
        <f t="shared" si="1"/>
        <v>131572</v>
      </c>
      <c r="AA5" s="264">
        <f t="shared" si="2"/>
        <v>177204</v>
      </c>
      <c r="AB5" s="23"/>
      <c r="AC5" s="42">
        <v>2470000</v>
      </c>
      <c r="AD5" s="23">
        <v>300000</v>
      </c>
      <c r="AE5" s="42">
        <v>237634</v>
      </c>
      <c r="AF5" s="23"/>
      <c r="AG5" s="146">
        <f t="shared" si="3"/>
        <v>3007634</v>
      </c>
      <c r="AH5" s="23"/>
      <c r="AI5" s="146">
        <f t="shared" si="4"/>
        <v>3007634</v>
      </c>
      <c r="AJ5" s="36"/>
      <c r="AK5" s="36"/>
      <c r="AL5" s="36"/>
    </row>
    <row r="6" spans="1:38" s="10" customFormat="1" ht="15.75" customHeight="1">
      <c r="A6" s="6">
        <f t="shared" si="5"/>
        <v>3</v>
      </c>
      <c r="B6" s="6">
        <v>9548</v>
      </c>
      <c r="C6" s="28" t="s">
        <v>167</v>
      </c>
      <c r="E6" s="144">
        <v>147988</v>
      </c>
      <c r="F6" s="29">
        <v>6724</v>
      </c>
      <c r="G6" s="144">
        <v>5281</v>
      </c>
      <c r="H6" s="29"/>
      <c r="I6" s="144">
        <v>3667</v>
      </c>
      <c r="J6" s="29"/>
      <c r="K6" s="144">
        <v>11991</v>
      </c>
      <c r="L6" s="29">
        <v>4957</v>
      </c>
      <c r="M6" s="144">
        <v>15234</v>
      </c>
      <c r="N6" s="144">
        <v>1742</v>
      </c>
      <c r="O6" s="262">
        <f t="shared" si="0"/>
        <v>197584</v>
      </c>
      <c r="P6" s="48"/>
      <c r="Q6" s="144">
        <v>62488</v>
      </c>
      <c r="R6" s="29">
        <v>4334</v>
      </c>
      <c r="S6" s="144">
        <v>35079</v>
      </c>
      <c r="T6" s="29">
        <v>45503</v>
      </c>
      <c r="U6" s="42">
        <v>16941</v>
      </c>
      <c r="V6" s="29">
        <v>15569</v>
      </c>
      <c r="W6" s="144">
        <v>17865</v>
      </c>
      <c r="X6" s="29"/>
      <c r="Y6" s="144">
        <v>7721</v>
      </c>
      <c r="Z6" s="263">
        <f t="shared" si="1"/>
        <v>205500</v>
      </c>
      <c r="AA6" s="264">
        <f t="shared" si="2"/>
        <v>-7916</v>
      </c>
      <c r="AB6" s="23"/>
      <c r="AC6" s="42">
        <v>3135000</v>
      </c>
      <c r="AD6" s="23"/>
      <c r="AE6" s="42">
        <v>143555</v>
      </c>
      <c r="AF6" s="23"/>
      <c r="AG6" s="146">
        <f t="shared" si="3"/>
        <v>3278555</v>
      </c>
      <c r="AH6" s="23">
        <v>7500</v>
      </c>
      <c r="AI6" s="146">
        <f t="shared" si="4"/>
        <v>3271055</v>
      </c>
      <c r="AJ6" s="36"/>
      <c r="AK6" s="36"/>
      <c r="AL6" s="36"/>
    </row>
    <row r="7" spans="1:38" s="10" customFormat="1" ht="15.75" customHeight="1">
      <c r="A7" s="6">
        <f t="shared" si="5"/>
        <v>4</v>
      </c>
      <c r="B7" s="6">
        <v>9549</v>
      </c>
      <c r="C7" s="28" t="s">
        <v>168</v>
      </c>
      <c r="E7" s="144">
        <v>78872</v>
      </c>
      <c r="F7" s="29">
        <v>154</v>
      </c>
      <c r="G7" s="144">
        <v>89</v>
      </c>
      <c r="H7" s="29"/>
      <c r="I7" s="144">
        <v>5417</v>
      </c>
      <c r="J7" s="29"/>
      <c r="K7" s="144">
        <v>20458</v>
      </c>
      <c r="L7" s="29">
        <v>849</v>
      </c>
      <c r="M7" s="144">
        <v>10256</v>
      </c>
      <c r="N7" s="144">
        <v>5270</v>
      </c>
      <c r="O7" s="262">
        <f t="shared" si="0"/>
        <v>121365</v>
      </c>
      <c r="P7" s="48"/>
      <c r="Q7" s="155">
        <v>37386</v>
      </c>
      <c r="R7" s="29">
        <v>6000</v>
      </c>
      <c r="S7" s="144">
        <v>31019</v>
      </c>
      <c r="T7" s="29">
        <v>26379</v>
      </c>
      <c r="U7" s="42">
        <v>4644</v>
      </c>
      <c r="V7" s="29">
        <v>14421</v>
      </c>
      <c r="W7" s="144">
        <v>6646</v>
      </c>
      <c r="X7" s="29"/>
      <c r="Y7" s="144"/>
      <c r="Z7" s="263">
        <f t="shared" si="1"/>
        <v>126495</v>
      </c>
      <c r="AA7" s="264">
        <f t="shared" si="2"/>
        <v>-5130</v>
      </c>
      <c r="AB7" s="23"/>
      <c r="AC7" s="42">
        <v>1195000</v>
      </c>
      <c r="AD7" s="23"/>
      <c r="AE7" s="42">
        <v>56709</v>
      </c>
      <c r="AF7" s="23"/>
      <c r="AG7" s="146">
        <f t="shared" si="3"/>
        <v>1251709</v>
      </c>
      <c r="AH7" s="23"/>
      <c r="AI7" s="146">
        <f t="shared" si="4"/>
        <v>1251709</v>
      </c>
      <c r="AJ7" s="36"/>
      <c r="AK7" s="36"/>
      <c r="AL7" s="36"/>
    </row>
    <row r="8" spans="1:38" s="10" customFormat="1" ht="15.75" customHeight="1">
      <c r="A8" s="6">
        <f t="shared" si="5"/>
        <v>5</v>
      </c>
      <c r="B8" s="6">
        <v>9552</v>
      </c>
      <c r="C8" s="28" t="s">
        <v>169</v>
      </c>
      <c r="E8" s="144">
        <v>35240</v>
      </c>
      <c r="F8" s="29"/>
      <c r="G8" s="144"/>
      <c r="H8" s="29"/>
      <c r="I8" s="144">
        <v>7190</v>
      </c>
      <c r="J8" s="29">
        <v>60000</v>
      </c>
      <c r="K8" s="144">
        <v>887</v>
      </c>
      <c r="L8" s="29">
        <v>9429</v>
      </c>
      <c r="M8" s="144">
        <v>2754</v>
      </c>
      <c r="N8" s="144"/>
      <c r="O8" s="262">
        <f t="shared" si="0"/>
        <v>115500</v>
      </c>
      <c r="P8" s="48"/>
      <c r="Q8" s="144">
        <v>33157</v>
      </c>
      <c r="R8" s="29"/>
      <c r="S8" s="144"/>
      <c r="T8" s="29">
        <v>14998</v>
      </c>
      <c r="U8" s="42">
        <v>12215</v>
      </c>
      <c r="V8" s="29">
        <v>5083</v>
      </c>
      <c r="W8" s="144">
        <v>282</v>
      </c>
      <c r="X8" s="29"/>
      <c r="Y8" s="144"/>
      <c r="Z8" s="263">
        <f t="shared" si="1"/>
        <v>65735</v>
      </c>
      <c r="AA8" s="264">
        <f t="shared" si="2"/>
        <v>49765</v>
      </c>
      <c r="AB8" s="23"/>
      <c r="AC8" s="42">
        <v>255961</v>
      </c>
      <c r="AD8" s="23"/>
      <c r="AE8" s="42">
        <v>232356</v>
      </c>
      <c r="AF8" s="23">
        <v>2232</v>
      </c>
      <c r="AG8" s="146">
        <f t="shared" si="3"/>
        <v>490549</v>
      </c>
      <c r="AH8" s="23"/>
      <c r="AI8" s="146">
        <f t="shared" si="4"/>
        <v>490549</v>
      </c>
      <c r="AJ8" s="36"/>
      <c r="AK8" s="36"/>
      <c r="AL8" s="36"/>
    </row>
    <row r="9" spans="1:38" s="10" customFormat="1" ht="15.75" customHeight="1">
      <c r="A9" s="6">
        <f t="shared" si="5"/>
        <v>6</v>
      </c>
      <c r="B9" s="6">
        <v>9554</v>
      </c>
      <c r="C9" s="28" t="s">
        <v>170</v>
      </c>
      <c r="E9" s="144">
        <v>109452</v>
      </c>
      <c r="F9" s="29"/>
      <c r="G9" s="144">
        <v>21538</v>
      </c>
      <c r="H9" s="29">
        <v>908096</v>
      </c>
      <c r="I9" s="144">
        <v>750</v>
      </c>
      <c r="J9" s="29"/>
      <c r="K9" s="144">
        <v>6845</v>
      </c>
      <c r="L9" s="29">
        <v>18991</v>
      </c>
      <c r="M9" s="144"/>
      <c r="N9" s="144">
        <v>2206</v>
      </c>
      <c r="O9" s="262">
        <f t="shared" si="0"/>
        <v>1067878</v>
      </c>
      <c r="P9" s="48"/>
      <c r="Q9" s="144">
        <v>61028</v>
      </c>
      <c r="R9" s="29"/>
      <c r="S9" s="144">
        <v>55063</v>
      </c>
      <c r="T9" s="29">
        <v>14703</v>
      </c>
      <c r="U9" s="42">
        <v>19488</v>
      </c>
      <c r="V9" s="29">
        <v>11669</v>
      </c>
      <c r="W9" s="144">
        <v>14678</v>
      </c>
      <c r="X9" s="29"/>
      <c r="Y9" s="144"/>
      <c r="Z9" s="263">
        <f t="shared" si="1"/>
        <v>176629</v>
      </c>
      <c r="AA9" s="264">
        <f t="shared" si="2"/>
        <v>891249</v>
      </c>
      <c r="AB9" s="23"/>
      <c r="AC9" s="42">
        <v>1649816</v>
      </c>
      <c r="AD9" s="23"/>
      <c r="AE9" s="42">
        <v>402828</v>
      </c>
      <c r="AF9" s="23">
        <v>43459</v>
      </c>
      <c r="AG9" s="146">
        <f t="shared" si="3"/>
        <v>2096103</v>
      </c>
      <c r="AH9" s="23">
        <v>182709</v>
      </c>
      <c r="AI9" s="146">
        <f t="shared" si="4"/>
        <v>1913394</v>
      </c>
      <c r="AJ9" s="36"/>
      <c r="AK9" s="36"/>
      <c r="AL9" s="36"/>
    </row>
    <row r="10" spans="3:38" ht="15.75" customHeight="1">
      <c r="C10" s="134" t="s">
        <v>370</v>
      </c>
      <c r="E10" s="265">
        <f>SUM(E4:E9)</f>
        <v>647963</v>
      </c>
      <c r="F10" s="265">
        <f>SUM(F4:F9)</f>
        <v>6878</v>
      </c>
      <c r="G10" s="265">
        <f>SUM(G4:G9)</f>
        <v>31981</v>
      </c>
      <c r="H10" s="265">
        <f>SUM(H4:H9)</f>
        <v>908941</v>
      </c>
      <c r="I10" s="265">
        <f>SUM(I4:I9)</f>
        <v>17024</v>
      </c>
      <c r="J10" s="265">
        <f>SUM(J4:J9)</f>
        <v>235800</v>
      </c>
      <c r="K10" s="265">
        <f>SUM(K4:K9)</f>
        <v>54338</v>
      </c>
      <c r="L10" s="265">
        <f>SUM(L4:L9)</f>
        <v>38399</v>
      </c>
      <c r="M10" s="265">
        <f>SUM(M4:M9)</f>
        <v>34269</v>
      </c>
      <c r="N10" s="265">
        <f>SUM(N4:N9)</f>
        <v>28414</v>
      </c>
      <c r="O10" s="227">
        <f>SUM(O4:O9)</f>
        <v>2004007</v>
      </c>
      <c r="P10" s="96"/>
      <c r="Q10" s="226">
        <f>SUM(Q4:Q9)</f>
        <v>312539</v>
      </c>
      <c r="R10" s="229">
        <f>SUM(R4:R9)</f>
        <v>10334</v>
      </c>
      <c r="S10" s="229">
        <f>SUM(S4:S9)</f>
        <v>191163</v>
      </c>
      <c r="T10" s="229">
        <f>SUM(T4:T9)</f>
        <v>151015</v>
      </c>
      <c r="U10" s="229">
        <f>SUM(U4:U9)</f>
        <v>79397</v>
      </c>
      <c r="V10" s="229">
        <f>SUM(V4:V9)</f>
        <v>71289</v>
      </c>
      <c r="W10" s="229">
        <f>SUM(W4:W9)</f>
        <v>66339</v>
      </c>
      <c r="X10" s="229">
        <f>SUM(X4:X9)</f>
        <v>0</v>
      </c>
      <c r="Y10" s="229">
        <f>SUM(Y4:Y9)</f>
        <v>25149</v>
      </c>
      <c r="Z10" s="227">
        <f>SUM(Z4:Z9)</f>
        <v>907225</v>
      </c>
      <c r="AA10" s="231">
        <f t="shared" si="2"/>
        <v>1096782</v>
      </c>
      <c r="AB10" s="96"/>
      <c r="AC10" s="226">
        <f>SUM(AC4:AC9)</f>
        <v>9565777</v>
      </c>
      <c r="AD10" s="226">
        <f>SUM(AD4:AD9)</f>
        <v>990492</v>
      </c>
      <c r="AE10" s="226">
        <f>SUM(AE4:AE9)</f>
        <v>1192061</v>
      </c>
      <c r="AF10" s="226">
        <f>SUM(AF4:AF9)</f>
        <v>278691</v>
      </c>
      <c r="AG10" s="227">
        <f>SUM(AG4:AG9)</f>
        <v>12027021</v>
      </c>
      <c r="AH10" s="265">
        <f>SUM(AH4:AH9)</f>
        <v>290822</v>
      </c>
      <c r="AI10" s="231">
        <f>SUM(AI4:AI9)</f>
        <v>11736199</v>
      </c>
      <c r="AJ10" s="36"/>
      <c r="AK10" s="36"/>
      <c r="AL10" s="36"/>
    </row>
    <row r="11" spans="3:38" ht="15.75" customHeight="1">
      <c r="C11" s="225" t="s">
        <v>371</v>
      </c>
      <c r="E11" s="266">
        <v>640701</v>
      </c>
      <c r="F11" s="266">
        <v>5707</v>
      </c>
      <c r="G11" s="266">
        <v>45325</v>
      </c>
      <c r="H11" s="266">
        <v>325613</v>
      </c>
      <c r="I11" s="266">
        <v>15835</v>
      </c>
      <c r="J11" s="266">
        <v>35843</v>
      </c>
      <c r="K11" s="266">
        <v>61256</v>
      </c>
      <c r="L11" s="266">
        <v>41495</v>
      </c>
      <c r="M11" s="266">
        <v>40867</v>
      </c>
      <c r="N11" s="266">
        <v>8997</v>
      </c>
      <c r="O11" s="234">
        <v>1221639</v>
      </c>
      <c r="P11" s="96"/>
      <c r="Q11" s="232">
        <v>297773</v>
      </c>
      <c r="R11" s="233">
        <v>10894</v>
      </c>
      <c r="S11" s="233">
        <v>145119</v>
      </c>
      <c r="T11" s="233">
        <v>175164</v>
      </c>
      <c r="U11" s="233">
        <v>90300</v>
      </c>
      <c r="V11" s="233">
        <v>67610</v>
      </c>
      <c r="W11" s="233">
        <v>49099</v>
      </c>
      <c r="X11" s="233">
        <v>15000</v>
      </c>
      <c r="Y11" s="233">
        <v>119529</v>
      </c>
      <c r="Z11" s="234">
        <v>970488</v>
      </c>
      <c r="AA11" s="267">
        <v>251151</v>
      </c>
      <c r="AB11" s="96"/>
      <c r="AC11" s="232">
        <v>8465443</v>
      </c>
      <c r="AD11" s="233">
        <v>980247</v>
      </c>
      <c r="AE11" s="233">
        <v>946426</v>
      </c>
      <c r="AF11" s="233">
        <v>201111</v>
      </c>
      <c r="AG11" s="234">
        <v>10593227</v>
      </c>
      <c r="AH11" s="266">
        <v>95169</v>
      </c>
      <c r="AI11" s="267">
        <v>10498058</v>
      </c>
      <c r="AJ11" s="36"/>
      <c r="AK11" s="36"/>
      <c r="AL11" s="36"/>
    </row>
    <row r="12" spans="3:38" ht="15.75" customHeight="1">
      <c r="C12" s="72" t="s">
        <v>331</v>
      </c>
      <c r="E12" s="182">
        <f>+E10/E11</f>
        <v>1.011334460224036</v>
      </c>
      <c r="F12" s="182">
        <f>+F10/F11</f>
        <v>1.2051866129314877</v>
      </c>
      <c r="G12" s="182">
        <f>+G10/G11</f>
        <v>0.7055929398786541</v>
      </c>
      <c r="H12" s="182">
        <f>+H10/H11</f>
        <v>2.7914763845423862</v>
      </c>
      <c r="I12" s="182">
        <f>+I10/I11</f>
        <v>1.075086832964951</v>
      </c>
      <c r="J12" s="182">
        <f>+J10/J11</f>
        <v>6.578690399799124</v>
      </c>
      <c r="K12" s="182">
        <f>+K10/K11</f>
        <v>0.8870641243306778</v>
      </c>
      <c r="L12" s="182">
        <f>+L10/L11</f>
        <v>0.9253886010362694</v>
      </c>
      <c r="M12" s="182">
        <f>+M10/M11</f>
        <v>0.838549440869161</v>
      </c>
      <c r="N12" s="182">
        <f>+N10/N11</f>
        <v>3.158163832388574</v>
      </c>
      <c r="O12" s="75">
        <f>+O10/O11</f>
        <v>1.6404248718320225</v>
      </c>
      <c r="P12" s="23"/>
      <c r="Q12" s="181">
        <f>+Q10/Q11</f>
        <v>1.049588109062944</v>
      </c>
      <c r="R12" s="183">
        <f>+R10/R11</f>
        <v>0.9485955571874426</v>
      </c>
      <c r="S12" s="183">
        <f>+S10/S11</f>
        <v>1.3172844355322184</v>
      </c>
      <c r="T12" s="183">
        <f>+T10/T11</f>
        <v>0.8621349135667146</v>
      </c>
      <c r="U12" s="183">
        <f>+U10/U11</f>
        <v>0.8792580287929125</v>
      </c>
      <c r="V12" s="183">
        <f>+V10/V11</f>
        <v>1.0544150273628161</v>
      </c>
      <c r="W12" s="183">
        <f>+W10/W11</f>
        <v>1.3511273142019187</v>
      </c>
      <c r="X12" s="183"/>
      <c r="Y12" s="183">
        <f>+Y10/Y11</f>
        <v>0.2104008232311824</v>
      </c>
      <c r="Z12" s="75">
        <f>+Z10/Z11</f>
        <v>0.934813207376083</v>
      </c>
      <c r="AA12" s="75">
        <f>+AA10/AA11</f>
        <v>4.36702222965467</v>
      </c>
      <c r="AB12" s="80"/>
      <c r="AC12" s="181">
        <f>+AC10/AC11</f>
        <v>1.1299794942804529</v>
      </c>
      <c r="AD12" s="183">
        <f>+AD10/AD11</f>
        <v>1.0104514474413082</v>
      </c>
      <c r="AE12" s="183">
        <f>+AE10/AE11</f>
        <v>1.2595395730886514</v>
      </c>
      <c r="AF12" s="183">
        <f>+AF10/AF11</f>
        <v>1.3857571192028282</v>
      </c>
      <c r="AG12" s="75">
        <f>+AG10/AG11</f>
        <v>1.135350068491877</v>
      </c>
      <c r="AH12" s="183">
        <f>+AH10/AH11</f>
        <v>3.055848017736868</v>
      </c>
      <c r="AI12" s="75">
        <f>+AI10/AI11</f>
        <v>1.1179400037606955</v>
      </c>
      <c r="AJ12"/>
      <c r="AK12"/>
      <c r="AL12"/>
    </row>
    <row r="13" spans="3:38" ht="15.75" customHeight="1">
      <c r="C13" s="225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68"/>
      <c r="P13" s="96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96"/>
      <c r="AC13" s="228"/>
      <c r="AD13" s="228"/>
      <c r="AE13" s="228"/>
      <c r="AF13" s="228"/>
      <c r="AG13" s="228"/>
      <c r="AH13" s="228"/>
      <c r="AI13" s="228"/>
      <c r="AJ13" s="36"/>
      <c r="AK13" s="36"/>
      <c r="AL13" s="36"/>
    </row>
    <row r="14" spans="3:35" ht="15.75" customHeight="1">
      <c r="C14" s="225"/>
      <c r="E14" s="269">
        <f>+E10+'Wanganui Manawatu'!E18+'Gisborne &amp; Hawkes Bay'!E14+'Wairarapa UDC'!E6+Wellington!E25</f>
        <v>4481604</v>
      </c>
      <c r="F14" s="269">
        <f>+F10+'Wanganui Manawatu'!F18+'Gisborne &amp; Hawkes Bay'!F14+'Wairarapa UDC'!F6+Wellington!F25</f>
        <v>95786</v>
      </c>
      <c r="G14" s="269">
        <f>+G10+'Wanganui Manawatu'!G18+'Gisborne &amp; Hawkes Bay'!G14+'Wairarapa UDC'!G6+Wellington!G25</f>
        <v>278917</v>
      </c>
      <c r="H14" s="269">
        <f>+H10+'Wanganui Manawatu'!H18+'Gisborne &amp; Hawkes Bay'!H14+'Wairarapa UDC'!H6+Wellington!H25</f>
        <v>1122971</v>
      </c>
      <c r="I14" s="269">
        <f>+I10+'Wanganui Manawatu'!I18+'Gisborne &amp; Hawkes Bay'!I14+'Wairarapa UDC'!I6+Wellington!I25</f>
        <v>260445</v>
      </c>
      <c r="J14" s="269">
        <f>+J10+'Wanganui Manawatu'!J18+'Gisborne &amp; Hawkes Bay'!J14+'Wairarapa UDC'!J6+Wellington!J25</f>
        <v>685332</v>
      </c>
      <c r="K14" s="269">
        <f>+K10+'Wanganui Manawatu'!K18+'Gisborne &amp; Hawkes Bay'!K14+'Wairarapa UDC'!K6+Wellington!K25</f>
        <v>1007408</v>
      </c>
      <c r="L14" s="269">
        <f>+L10+'Wanganui Manawatu'!L18+'Gisborne &amp; Hawkes Bay'!L14+'Wairarapa UDC'!L6+Wellington!L25</f>
        <v>1813525</v>
      </c>
      <c r="M14" s="269">
        <f>+M10+'Wanganui Manawatu'!M18+'Gisborne &amp; Hawkes Bay'!M14+'Wairarapa UDC'!M6+Wellington!M25</f>
        <v>422435</v>
      </c>
      <c r="N14" s="269">
        <f>+N10+'Wanganui Manawatu'!N18+'Gisborne &amp; Hawkes Bay'!N14+'Wairarapa UDC'!N6+Wellington!N25</f>
        <v>109956</v>
      </c>
      <c r="O14" s="269">
        <f>+O10+'Wanganui Manawatu'!O18+'Gisborne &amp; Hawkes Bay'!O14+'Wairarapa UDC'!O6+Wellington!O25</f>
        <v>10278379</v>
      </c>
      <c r="P14" s="269">
        <f>+P10+'Wanganui Manawatu'!P18+'Gisborne &amp; Hawkes Bay'!P14+'Wairarapa UDC'!P6+Wellington!P25</f>
        <v>0</v>
      </c>
      <c r="Q14" s="269">
        <f>+Q10+'Wanganui Manawatu'!Q18+'Gisborne &amp; Hawkes Bay'!Q14+'Wairarapa UDC'!Q6+Wellington!Q25</f>
        <v>2496263</v>
      </c>
      <c r="R14" s="269">
        <f>+R10+'Wanganui Manawatu'!R18+'Gisborne &amp; Hawkes Bay'!R14+'Wairarapa UDC'!R6+Wellington!R25</f>
        <v>342842</v>
      </c>
      <c r="S14" s="269">
        <f>+S10+'Wanganui Manawatu'!S18+'Gisborne &amp; Hawkes Bay'!S14+'Wairarapa UDC'!S6+Wellington!S25</f>
        <v>1413842</v>
      </c>
      <c r="T14" s="269">
        <f>+T10+'Wanganui Manawatu'!T18+'Gisborne &amp; Hawkes Bay'!T14+'Wairarapa UDC'!T6+Wellington!T25</f>
        <v>1709492</v>
      </c>
      <c r="U14" s="269">
        <f>+U10+'Wanganui Manawatu'!U18+'Gisborne &amp; Hawkes Bay'!U14+'Wairarapa UDC'!U6+Wellington!U25</f>
        <v>994639</v>
      </c>
      <c r="V14" s="269">
        <f>+V10+'Wanganui Manawatu'!V18+'Gisborne &amp; Hawkes Bay'!V14+'Wairarapa UDC'!V6+Wellington!V25</f>
        <v>654013</v>
      </c>
      <c r="W14" s="269">
        <f>+W10+'Wanganui Manawatu'!W18+'Gisborne &amp; Hawkes Bay'!W14+'Wairarapa UDC'!W6+Wellington!W25</f>
        <v>745253</v>
      </c>
      <c r="X14" s="269">
        <f>+X10+'Wanganui Manawatu'!X18+'Gisborne &amp; Hawkes Bay'!X14+'Wairarapa UDC'!X6+Wellington!X25</f>
        <v>250590</v>
      </c>
      <c r="Y14" s="269">
        <f>+Y10+'Wanganui Manawatu'!Y18+'Gisborne &amp; Hawkes Bay'!Y14+'Wairarapa UDC'!Y6+Wellington!Y25</f>
        <v>306525</v>
      </c>
      <c r="Z14" s="269">
        <f>+Z10+'Wanganui Manawatu'!Z18+'Gisborne &amp; Hawkes Bay'!Z14+'Wairarapa UDC'!Z6+Wellington!Z25</f>
        <v>8913459</v>
      </c>
      <c r="AA14" s="269">
        <f>+AA10+'Wanganui Manawatu'!AA18+'Gisborne &amp; Hawkes Bay'!AA14+'Wairarapa UDC'!AA6+Wellington!AA25</f>
        <v>1364920</v>
      </c>
      <c r="AB14" s="269">
        <f>+AB10+'Wanganui Manawatu'!AB18+'Gisborne &amp; Hawkes Bay'!AB14+'Wairarapa UDC'!AB6+Wellington!AB25</f>
        <v>0</v>
      </c>
      <c r="AC14" s="269">
        <f>+AC10+'Wanganui Manawatu'!AC18+'Gisborne &amp; Hawkes Bay'!AC14+'Wairarapa UDC'!AC6+Wellington!AC25</f>
        <v>85359833</v>
      </c>
      <c r="AD14" s="269">
        <f>+AD10+'Wanganui Manawatu'!AD18+'Gisborne &amp; Hawkes Bay'!AD14+'Wairarapa UDC'!AD6+Wellington!AD25</f>
        <v>4618835</v>
      </c>
      <c r="AE14" s="269">
        <f>+AE10+'Wanganui Manawatu'!AE18+'Gisborne &amp; Hawkes Bay'!AE14+'Wairarapa UDC'!AE6+Wellington!AE25</f>
        <v>36448651</v>
      </c>
      <c r="AF14" s="269">
        <f>+AF10+'Wanganui Manawatu'!AF18+'Gisborne &amp; Hawkes Bay'!AF14+'Wairarapa UDC'!AF6+Wellington!AF25</f>
        <v>641504</v>
      </c>
      <c r="AG14" s="269">
        <f>+AG10+'Wanganui Manawatu'!AG18+'Gisborne &amp; Hawkes Bay'!AG14+'Wairarapa UDC'!AG6+Wellington!AG25</f>
        <v>127068823</v>
      </c>
      <c r="AH14" s="269">
        <f>+AH10+'Wanganui Manawatu'!AH18+'Gisborne &amp; Hawkes Bay'!AH14+'Wairarapa UDC'!AH6+Wellington!AH25</f>
        <v>1537134</v>
      </c>
      <c r="AI14" s="269">
        <f>+AI10+'Wanganui Manawatu'!AI18+'Gisborne &amp; Hawkes Bay'!AI14+'Wairarapa UDC'!AI6+Wellington!AI25</f>
        <v>125531689</v>
      </c>
    </row>
  </sheetData>
  <sheetProtection selectLockedCells="1" selectUnlockedCells="1"/>
  <mergeCells count="6">
    <mergeCell ref="A1:C1"/>
    <mergeCell ref="D1:Z1"/>
    <mergeCell ref="A2:C2"/>
    <mergeCell ref="E2:O2"/>
    <mergeCell ref="Q2:Z2"/>
    <mergeCell ref="AC2:AI2"/>
  </mergeCells>
  <printOptions/>
  <pageMargins left="0.1701388888888889" right="0.19027777777777777" top="1" bottom="1" header="0.5118055555555555" footer="0.5118055555555555"/>
  <pageSetup horizontalDpi="300" verticalDpi="300" orientation="landscape" paperSize="9"/>
  <colBreaks count="1" manualBreakCount="1"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zoomScaleSheetLayoutView="75" workbookViewId="0" topLeftCell="A7">
      <selection activeCell="A4" sqref="A4"/>
    </sheetView>
  </sheetViews>
  <sheetFormatPr defaultColWidth="9.140625" defaultRowHeight="12.75"/>
  <cols>
    <col min="1" max="1" width="6.28125" style="6" customWidth="1"/>
    <col min="2" max="2" width="6.00390625" style="6" customWidth="1"/>
    <col min="3" max="3" width="49.57421875" style="28" customWidth="1"/>
    <col min="4" max="4" width="1.7109375" style="6" customWidth="1"/>
    <col min="5" max="5" width="11.28125" style="6" customWidth="1"/>
    <col min="6" max="14" width="10.421875" style="6" customWidth="1"/>
    <col min="15" max="15" width="11.28125" style="6" customWidth="1"/>
    <col min="16" max="16" width="2.28125" style="32" customWidth="1"/>
    <col min="17" max="17" width="11.28125" style="10" customWidth="1"/>
    <col min="18" max="18" width="9.28125" style="10" customWidth="1"/>
    <col min="19" max="19" width="10.28125" style="10" customWidth="1"/>
    <col min="20" max="20" width="11.28125" style="10" customWidth="1"/>
    <col min="21" max="21" width="9.28125" style="10" customWidth="1"/>
    <col min="22" max="23" width="10.28125" style="10" customWidth="1"/>
    <col min="24" max="24" width="8.7109375" style="10" customWidth="1"/>
    <col min="25" max="27" width="10.28125" style="10" customWidth="1"/>
    <col min="28" max="28" width="3.28125" style="10" customWidth="1"/>
    <col min="29" max="29" width="12.7109375" style="10" customWidth="1"/>
    <col min="30" max="32" width="11.28125" style="10" customWidth="1"/>
    <col min="33" max="33" width="12.7109375" style="10" customWidth="1"/>
    <col min="34" max="34" width="9.28125" style="10" customWidth="1"/>
    <col min="35" max="35" width="12.7109375" style="10" customWidth="1"/>
    <col min="36" max="16384" width="8.7109375" style="10" customWidth="1"/>
  </cols>
  <sheetData>
    <row r="1" spans="1:26" s="5" customFormat="1" ht="19.5" customHeight="1">
      <c r="A1" s="188" t="s">
        <v>374</v>
      </c>
      <c r="B1" s="188"/>
      <c r="C1" s="18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56" ht="20.25" customHeight="1">
      <c r="A2" s="189" t="s">
        <v>375</v>
      </c>
      <c r="B2" s="189"/>
      <c r="C2" s="189"/>
      <c r="D2"/>
      <c r="E2" s="241" t="s">
        <v>5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8"/>
      <c r="Q2" s="242" t="s">
        <v>6</v>
      </c>
      <c r="R2" s="242"/>
      <c r="S2" s="242"/>
      <c r="T2" s="242"/>
      <c r="U2" s="242"/>
      <c r="V2" s="242"/>
      <c r="W2" s="242"/>
      <c r="X2" s="242"/>
      <c r="Y2" s="242"/>
      <c r="Z2" s="242"/>
      <c r="AA2" s="192"/>
      <c r="AB2"/>
      <c r="AC2" s="243" t="s">
        <v>7</v>
      </c>
      <c r="AD2" s="243"/>
      <c r="AE2" s="243"/>
      <c r="AF2" s="243"/>
      <c r="AG2" s="243"/>
      <c r="AH2" s="243"/>
      <c r="AI2" s="243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3" customHeight="1">
      <c r="A3"/>
      <c r="B3"/>
      <c r="C3"/>
      <c r="D3"/>
      <c r="E3" s="244" t="s">
        <v>8</v>
      </c>
      <c r="F3" s="270" t="s">
        <v>9</v>
      </c>
      <c r="G3" s="245" t="s">
        <v>10</v>
      </c>
      <c r="H3" s="270" t="s">
        <v>11</v>
      </c>
      <c r="I3" s="245" t="s">
        <v>12</v>
      </c>
      <c r="J3" s="270" t="s">
        <v>13</v>
      </c>
      <c r="K3" s="245" t="s">
        <v>14</v>
      </c>
      <c r="L3" s="270" t="s">
        <v>15</v>
      </c>
      <c r="M3" s="245" t="s">
        <v>16</v>
      </c>
      <c r="N3" s="246" t="s">
        <v>17</v>
      </c>
      <c r="O3" s="83" t="s">
        <v>18</v>
      </c>
      <c r="P3" s="17"/>
      <c r="Q3" s="245" t="s">
        <v>19</v>
      </c>
      <c r="R3" s="270" t="s">
        <v>20</v>
      </c>
      <c r="S3" s="245" t="s">
        <v>21</v>
      </c>
      <c r="T3" s="270" t="s">
        <v>22</v>
      </c>
      <c r="U3" s="245" t="s">
        <v>23</v>
      </c>
      <c r="V3" s="270" t="s">
        <v>24</v>
      </c>
      <c r="W3" s="245" t="s">
        <v>25</v>
      </c>
      <c r="X3" s="270" t="s">
        <v>26</v>
      </c>
      <c r="Y3" s="245" t="s">
        <v>27</v>
      </c>
      <c r="Z3" s="16" t="s">
        <v>28</v>
      </c>
      <c r="AA3" s="271" t="s">
        <v>29</v>
      </c>
      <c r="AB3"/>
      <c r="AC3" s="14" t="s">
        <v>30</v>
      </c>
      <c r="AD3" s="247" t="s">
        <v>31</v>
      </c>
      <c r="AE3" s="14" t="s">
        <v>32</v>
      </c>
      <c r="AF3" s="247" t="s">
        <v>33</v>
      </c>
      <c r="AG3" s="16" t="s">
        <v>34</v>
      </c>
      <c r="AH3" s="247" t="s">
        <v>35</v>
      </c>
      <c r="AI3" s="16" t="s">
        <v>36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6">
        <v>1</v>
      </c>
      <c r="B4" s="6">
        <v>9561</v>
      </c>
      <c r="C4" s="28" t="s">
        <v>171</v>
      </c>
      <c r="D4" s="19"/>
      <c r="E4" s="272"/>
      <c r="F4" s="272">
        <v>5517</v>
      </c>
      <c r="G4" s="272"/>
      <c r="H4" s="272"/>
      <c r="I4" s="272"/>
      <c r="J4" s="272"/>
      <c r="K4" s="272">
        <v>14025</v>
      </c>
      <c r="L4" s="272">
        <v>3000</v>
      </c>
      <c r="M4" s="272">
        <v>5203</v>
      </c>
      <c r="N4" s="272"/>
      <c r="O4" s="273">
        <f aca="true" t="shared" si="0" ref="O4:O17">SUM(E4:N4)</f>
        <v>27745</v>
      </c>
      <c r="P4" s="29"/>
      <c r="Q4" s="198">
        <v>4995</v>
      </c>
      <c r="R4" s="198"/>
      <c r="S4" s="198"/>
      <c r="T4" s="198">
        <v>12121</v>
      </c>
      <c r="U4" s="198">
        <v>3236</v>
      </c>
      <c r="V4" s="198"/>
      <c r="W4" s="198"/>
      <c r="X4" s="198"/>
      <c r="Y4" s="198">
        <v>11061</v>
      </c>
      <c r="Z4" s="197">
        <f aca="true" t="shared" si="1" ref="Z4:Z17">SUM(Q4:Y4)</f>
        <v>31413</v>
      </c>
      <c r="AA4" s="70">
        <f aca="true" t="shared" si="2" ref="AA4:AA18">+O4-Z4</f>
        <v>-3668</v>
      </c>
      <c r="AB4" s="23"/>
      <c r="AC4" s="198">
        <v>2751000</v>
      </c>
      <c r="AD4" s="198"/>
      <c r="AE4" s="198">
        <v>351852</v>
      </c>
      <c r="AF4" s="198"/>
      <c r="AG4" s="153">
        <f aca="true" t="shared" si="3" ref="AG4:AG17">SUM(AC4:AF4)</f>
        <v>3102852</v>
      </c>
      <c r="AH4" s="23"/>
      <c r="AI4" s="146">
        <f aca="true" t="shared" si="4" ref="AI4:AI18">+AG4-AH4</f>
        <v>3102852</v>
      </c>
      <c r="AJ4" s="36"/>
      <c r="AK4" s="36"/>
      <c r="AL4" s="36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 s="6">
        <f aca="true" t="shared" si="5" ref="A5:A15">+A4+1</f>
        <v>2</v>
      </c>
      <c r="B5" s="6">
        <v>9523</v>
      </c>
      <c r="C5" s="28" t="s">
        <v>172</v>
      </c>
      <c r="D5" s="19" t="s">
        <v>38</v>
      </c>
      <c r="E5" s="144">
        <v>105589</v>
      </c>
      <c r="F5" s="144"/>
      <c r="G5" s="144">
        <v>4292</v>
      </c>
      <c r="H5" s="144">
        <v>200</v>
      </c>
      <c r="I5" s="144"/>
      <c r="J5" s="144"/>
      <c r="K5" s="144">
        <v>427</v>
      </c>
      <c r="L5" s="144">
        <v>12269</v>
      </c>
      <c r="M5" s="144">
        <v>5224</v>
      </c>
      <c r="N5" s="144"/>
      <c r="O5" s="197">
        <f t="shared" si="0"/>
        <v>128001</v>
      </c>
      <c r="P5" s="29"/>
      <c r="Q5" s="144">
        <v>59010</v>
      </c>
      <c r="R5" s="144">
        <v>9360</v>
      </c>
      <c r="S5" s="144">
        <v>14853</v>
      </c>
      <c r="T5" s="144">
        <v>7910</v>
      </c>
      <c r="U5" s="144">
        <v>20474</v>
      </c>
      <c r="V5" s="144">
        <v>12439</v>
      </c>
      <c r="W5" s="144">
        <v>9903</v>
      </c>
      <c r="X5" s="144"/>
      <c r="Y5" s="144"/>
      <c r="Z5" s="197">
        <f t="shared" si="1"/>
        <v>133949</v>
      </c>
      <c r="AA5" s="89">
        <f t="shared" si="2"/>
        <v>-5948</v>
      </c>
      <c r="AB5" s="23"/>
      <c r="AC5" s="42">
        <v>840000</v>
      </c>
      <c r="AD5" s="42"/>
      <c r="AE5" s="42">
        <v>241441</v>
      </c>
      <c r="AF5" s="42">
        <v>636</v>
      </c>
      <c r="AG5" s="153">
        <f t="shared" si="3"/>
        <v>1082077</v>
      </c>
      <c r="AH5" s="23"/>
      <c r="AI5" s="146">
        <f t="shared" si="4"/>
        <v>1082077</v>
      </c>
      <c r="AJ5" s="36"/>
      <c r="AK5" s="36"/>
      <c r="AL5" s="36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6">
        <f t="shared" si="5"/>
        <v>3</v>
      </c>
      <c r="B6" s="6">
        <v>9575</v>
      </c>
      <c r="C6" s="28" t="s">
        <v>173</v>
      </c>
      <c r="D6" s="19"/>
      <c r="E6" s="199">
        <v>53760</v>
      </c>
      <c r="F6" s="199">
        <v>430</v>
      </c>
      <c r="G6" s="199">
        <v>1967</v>
      </c>
      <c r="H6" s="199"/>
      <c r="I6" s="199">
        <v>2000</v>
      </c>
      <c r="J6" s="199"/>
      <c r="K6" s="199">
        <v>4299</v>
      </c>
      <c r="L6" s="199">
        <v>9782</v>
      </c>
      <c r="M6" s="199"/>
      <c r="N6" s="199">
        <v>17487</v>
      </c>
      <c r="O6" s="197">
        <f t="shared" si="0"/>
        <v>89725</v>
      </c>
      <c r="P6" s="29"/>
      <c r="Q6" s="42">
        <v>47496</v>
      </c>
      <c r="R6" s="42"/>
      <c r="S6" s="42">
        <v>12802</v>
      </c>
      <c r="T6" s="42">
        <v>18510</v>
      </c>
      <c r="U6" s="42">
        <v>8056</v>
      </c>
      <c r="V6" s="42">
        <v>9395</v>
      </c>
      <c r="W6" s="42">
        <v>3067</v>
      </c>
      <c r="X6" s="42"/>
      <c r="Y6" s="42">
        <v>16900</v>
      </c>
      <c r="Z6" s="197">
        <f t="shared" si="1"/>
        <v>116226</v>
      </c>
      <c r="AA6" s="89">
        <f t="shared" si="2"/>
        <v>-26501</v>
      </c>
      <c r="AB6" s="23"/>
      <c r="AC6" s="42">
        <v>775171</v>
      </c>
      <c r="AD6" s="42">
        <v>16751</v>
      </c>
      <c r="AE6" s="42">
        <v>195308</v>
      </c>
      <c r="AF6" s="42">
        <v>1751</v>
      </c>
      <c r="AG6" s="153">
        <f t="shared" si="3"/>
        <v>988981</v>
      </c>
      <c r="AH6" s="23">
        <v>4370</v>
      </c>
      <c r="AI6" s="146">
        <f t="shared" si="4"/>
        <v>984611</v>
      </c>
      <c r="AJ6" s="36"/>
      <c r="AK6" s="36"/>
      <c r="AL6" s="3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 s="6">
        <f t="shared" si="5"/>
        <v>4</v>
      </c>
      <c r="B7" s="6">
        <v>9576</v>
      </c>
      <c r="C7" s="28" t="s">
        <v>174</v>
      </c>
      <c r="D7" s="19"/>
      <c r="E7" s="199">
        <v>164852</v>
      </c>
      <c r="F7" s="199"/>
      <c r="G7" s="199">
        <v>6835</v>
      </c>
      <c r="H7" s="199"/>
      <c r="I7" s="199">
        <v>2000</v>
      </c>
      <c r="J7" s="199"/>
      <c r="K7" s="199">
        <v>4709</v>
      </c>
      <c r="L7" s="199">
        <v>10711</v>
      </c>
      <c r="M7" s="199">
        <v>3781</v>
      </c>
      <c r="N7" s="199">
        <v>1777</v>
      </c>
      <c r="O7" s="197">
        <f t="shared" si="0"/>
        <v>194665</v>
      </c>
      <c r="P7" s="29"/>
      <c r="Q7" s="42">
        <v>49762</v>
      </c>
      <c r="R7" s="42"/>
      <c r="S7" s="42"/>
      <c r="T7" s="42">
        <v>49479</v>
      </c>
      <c r="U7" s="42">
        <v>11652</v>
      </c>
      <c r="V7" s="42">
        <v>4540</v>
      </c>
      <c r="W7" s="42">
        <v>20241</v>
      </c>
      <c r="X7" s="42"/>
      <c r="Y7" s="42">
        <v>1010</v>
      </c>
      <c r="Z7" s="197">
        <f t="shared" si="1"/>
        <v>136684</v>
      </c>
      <c r="AA7" s="89">
        <f t="shared" si="2"/>
        <v>57981</v>
      </c>
      <c r="AB7" s="23"/>
      <c r="AC7" s="42">
        <v>1345000</v>
      </c>
      <c r="AD7" s="42">
        <v>255877</v>
      </c>
      <c r="AE7" s="42">
        <v>294699</v>
      </c>
      <c r="AF7" s="42"/>
      <c r="AG7" s="153">
        <f t="shared" si="3"/>
        <v>1895576</v>
      </c>
      <c r="AH7" s="23"/>
      <c r="AI7" s="146">
        <f t="shared" si="4"/>
        <v>1895576</v>
      </c>
      <c r="AJ7" s="36"/>
      <c r="AK7" s="36"/>
      <c r="AL7" s="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6">
        <f t="shared" si="5"/>
        <v>5</v>
      </c>
      <c r="B8" s="6">
        <v>9562</v>
      </c>
      <c r="C8" s="28" t="s">
        <v>175</v>
      </c>
      <c r="D8" s="19"/>
      <c r="E8" s="144">
        <v>12347</v>
      </c>
      <c r="F8" s="144"/>
      <c r="G8" s="144"/>
      <c r="H8" s="144"/>
      <c r="I8" s="144">
        <v>1500</v>
      </c>
      <c r="J8" s="144"/>
      <c r="K8" s="144">
        <v>3410</v>
      </c>
      <c r="L8" s="144">
        <v>7061</v>
      </c>
      <c r="M8" s="144">
        <v>130</v>
      </c>
      <c r="N8" s="144"/>
      <c r="O8" s="197">
        <f t="shared" si="0"/>
        <v>24448</v>
      </c>
      <c r="P8" s="29"/>
      <c r="Q8" s="144">
        <v>11047</v>
      </c>
      <c r="R8" s="144"/>
      <c r="S8" s="144"/>
      <c r="T8" s="144">
        <v>6677</v>
      </c>
      <c r="U8" s="144">
        <v>694</v>
      </c>
      <c r="V8" s="144">
        <v>2901</v>
      </c>
      <c r="W8" s="144">
        <v>495</v>
      </c>
      <c r="X8" s="144"/>
      <c r="Y8" s="144"/>
      <c r="Z8" s="197">
        <f t="shared" si="1"/>
        <v>21814</v>
      </c>
      <c r="AA8" s="89">
        <f t="shared" si="2"/>
        <v>2634</v>
      </c>
      <c r="AB8" s="23"/>
      <c r="AC8" s="42">
        <v>290000</v>
      </c>
      <c r="AD8" s="42">
        <v>2063</v>
      </c>
      <c r="AE8" s="42">
        <v>141015</v>
      </c>
      <c r="AF8" s="42">
        <v>582</v>
      </c>
      <c r="AG8" s="153">
        <f t="shared" si="3"/>
        <v>433660</v>
      </c>
      <c r="AH8" s="23"/>
      <c r="AI8" s="146">
        <f t="shared" si="4"/>
        <v>433660</v>
      </c>
      <c r="AJ8" s="36"/>
      <c r="AK8" s="36"/>
      <c r="AL8" s="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6">
        <f t="shared" si="5"/>
        <v>6</v>
      </c>
      <c r="B9" s="6">
        <v>9563</v>
      </c>
      <c r="C9" s="28" t="s">
        <v>176</v>
      </c>
      <c r="D9" s="19"/>
      <c r="E9" s="199">
        <v>75306</v>
      </c>
      <c r="F9" s="199"/>
      <c r="G9" s="199"/>
      <c r="H9" s="199"/>
      <c r="I9" s="199">
        <v>10030</v>
      </c>
      <c r="J9" s="199"/>
      <c r="K9" s="199">
        <v>5659</v>
      </c>
      <c r="L9" s="199">
        <v>4283</v>
      </c>
      <c r="M9" s="199"/>
      <c r="N9" s="199">
        <v>1354</v>
      </c>
      <c r="O9" s="197">
        <f t="shared" si="0"/>
        <v>96632</v>
      </c>
      <c r="P9" s="29"/>
      <c r="Q9" s="42">
        <v>23551</v>
      </c>
      <c r="R9" s="42"/>
      <c r="S9" s="42">
        <v>7453</v>
      </c>
      <c r="T9" s="42">
        <v>76235</v>
      </c>
      <c r="U9" s="42">
        <v>13034</v>
      </c>
      <c r="V9" s="42">
        <v>8884</v>
      </c>
      <c r="W9" s="42">
        <v>682</v>
      </c>
      <c r="X9" s="42"/>
      <c r="Y9" s="42">
        <v>5979</v>
      </c>
      <c r="Z9" s="197">
        <f t="shared" si="1"/>
        <v>135818</v>
      </c>
      <c r="AA9" s="89">
        <f t="shared" si="2"/>
        <v>-39186</v>
      </c>
      <c r="AB9" s="23"/>
      <c r="AC9" s="42">
        <v>855000</v>
      </c>
      <c r="AD9" s="42"/>
      <c r="AE9" s="42">
        <v>116602</v>
      </c>
      <c r="AF9" s="42"/>
      <c r="AG9" s="153">
        <f t="shared" si="3"/>
        <v>971602</v>
      </c>
      <c r="AH9" s="23">
        <v>48715</v>
      </c>
      <c r="AI9" s="146">
        <f t="shared" si="4"/>
        <v>922887</v>
      </c>
      <c r="AJ9" s="36"/>
      <c r="AK9" s="36"/>
      <c r="AL9" s="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6">
        <f t="shared" si="5"/>
        <v>7</v>
      </c>
      <c r="B10" s="6">
        <v>14765</v>
      </c>
      <c r="C10" s="28" t="s">
        <v>177</v>
      </c>
      <c r="D10" s="19"/>
      <c r="E10" s="199">
        <v>94132</v>
      </c>
      <c r="F10" s="199">
        <v>2105</v>
      </c>
      <c r="G10" s="199">
        <v>48000</v>
      </c>
      <c r="H10" s="199"/>
      <c r="I10" s="199">
        <v>6077</v>
      </c>
      <c r="J10" s="199">
        <v>250000</v>
      </c>
      <c r="K10" s="199">
        <v>32020</v>
      </c>
      <c r="L10" s="199">
        <v>71247</v>
      </c>
      <c r="M10" s="199">
        <v>18310</v>
      </c>
      <c r="N10" s="199">
        <v>1332</v>
      </c>
      <c r="O10" s="197">
        <f t="shared" si="0"/>
        <v>523223</v>
      </c>
      <c r="P10" s="29"/>
      <c r="Q10" s="42">
        <v>68653</v>
      </c>
      <c r="R10" s="42">
        <v>11919</v>
      </c>
      <c r="S10" s="42">
        <v>13014</v>
      </c>
      <c r="T10" s="42">
        <v>60348</v>
      </c>
      <c r="U10" s="42">
        <v>46387</v>
      </c>
      <c r="V10" s="42">
        <v>19805</v>
      </c>
      <c r="W10" s="42">
        <v>49143</v>
      </c>
      <c r="X10" s="42"/>
      <c r="Y10" s="42">
        <v>12128</v>
      </c>
      <c r="Z10" s="197">
        <f t="shared" si="1"/>
        <v>281397</v>
      </c>
      <c r="AA10" s="89">
        <f t="shared" si="2"/>
        <v>241826</v>
      </c>
      <c r="AB10" s="23"/>
      <c r="AC10" s="42">
        <v>2478298</v>
      </c>
      <c r="AD10" s="42">
        <v>87295</v>
      </c>
      <c r="AE10" s="42">
        <v>1063634</v>
      </c>
      <c r="AF10" s="42">
        <v>254</v>
      </c>
      <c r="AG10" s="153">
        <f t="shared" si="3"/>
        <v>3629481</v>
      </c>
      <c r="AH10" s="23">
        <v>5678</v>
      </c>
      <c r="AI10" s="146">
        <f t="shared" si="4"/>
        <v>3623803</v>
      </c>
      <c r="AJ10" s="36"/>
      <c r="AK10" s="36"/>
      <c r="AL10" s="36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customHeight="1">
      <c r="A11" s="6">
        <f t="shared" si="5"/>
        <v>8</v>
      </c>
      <c r="B11" s="6">
        <v>9581</v>
      </c>
      <c r="C11" s="28" t="s">
        <v>178</v>
      </c>
      <c r="D11" s="19"/>
      <c r="E11" s="199">
        <v>276236</v>
      </c>
      <c r="F11" s="199">
        <v>6012</v>
      </c>
      <c r="G11" s="199">
        <v>49425</v>
      </c>
      <c r="H11" s="199">
        <v>46363</v>
      </c>
      <c r="I11" s="199">
        <v>20000</v>
      </c>
      <c r="J11" s="199"/>
      <c r="K11" s="199">
        <v>17038</v>
      </c>
      <c r="L11" s="199">
        <v>522</v>
      </c>
      <c r="M11" s="199"/>
      <c r="N11" s="199">
        <v>747</v>
      </c>
      <c r="O11" s="197">
        <f t="shared" si="0"/>
        <v>416343</v>
      </c>
      <c r="P11" s="29"/>
      <c r="Q11" s="42">
        <v>56650</v>
      </c>
      <c r="R11" s="42">
        <v>20020</v>
      </c>
      <c r="S11" s="42">
        <v>133077</v>
      </c>
      <c r="T11" s="42">
        <v>15025</v>
      </c>
      <c r="U11" s="42">
        <v>106299</v>
      </c>
      <c r="V11" s="42">
        <v>19801</v>
      </c>
      <c r="W11" s="42">
        <v>95651</v>
      </c>
      <c r="X11" s="42"/>
      <c r="Y11" s="42"/>
      <c r="Z11" s="197">
        <f t="shared" si="1"/>
        <v>446523</v>
      </c>
      <c r="AA11" s="89">
        <f t="shared" si="2"/>
        <v>-30180</v>
      </c>
      <c r="AB11" s="23"/>
      <c r="AC11" s="42">
        <v>2089306</v>
      </c>
      <c r="AD11" s="42">
        <v>52303</v>
      </c>
      <c r="AE11" s="42">
        <v>23946</v>
      </c>
      <c r="AF11" s="42">
        <v>1055</v>
      </c>
      <c r="AG11" s="153">
        <f t="shared" si="3"/>
        <v>2166610</v>
      </c>
      <c r="AH11" s="23">
        <v>135047</v>
      </c>
      <c r="AI11" s="146">
        <f t="shared" si="4"/>
        <v>2031563</v>
      </c>
      <c r="AJ11" s="36"/>
      <c r="AK11" s="36"/>
      <c r="AL11" s="36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customHeight="1">
      <c r="A12" s="6">
        <f t="shared" si="5"/>
        <v>9</v>
      </c>
      <c r="B12" s="6">
        <v>9583</v>
      </c>
      <c r="C12" s="28" t="s">
        <v>179</v>
      </c>
      <c r="D12" s="19"/>
      <c r="E12" s="199">
        <v>63231</v>
      </c>
      <c r="F12" s="199">
        <v>1683</v>
      </c>
      <c r="G12" s="199">
        <v>25026</v>
      </c>
      <c r="H12" s="199"/>
      <c r="I12" s="199">
        <v>3500</v>
      </c>
      <c r="J12" s="199">
        <v>1000</v>
      </c>
      <c r="K12" s="199">
        <v>15199</v>
      </c>
      <c r="L12" s="199">
        <v>25832</v>
      </c>
      <c r="M12" s="199">
        <v>3732</v>
      </c>
      <c r="N12" s="199"/>
      <c r="O12" s="197">
        <f t="shared" si="0"/>
        <v>139203</v>
      </c>
      <c r="P12" s="29"/>
      <c r="Q12" s="42">
        <v>13616</v>
      </c>
      <c r="R12" s="42"/>
      <c r="S12" s="42">
        <v>42337</v>
      </c>
      <c r="T12" s="42">
        <v>17500</v>
      </c>
      <c r="U12" s="42">
        <v>15995</v>
      </c>
      <c r="V12" s="42">
        <v>11994</v>
      </c>
      <c r="W12" s="42">
        <v>1755</v>
      </c>
      <c r="X12" s="42">
        <v>-82250</v>
      </c>
      <c r="Y12" s="42">
        <v>5713</v>
      </c>
      <c r="Z12" s="197">
        <f t="shared" si="1"/>
        <v>26660</v>
      </c>
      <c r="AA12" s="89">
        <f t="shared" si="2"/>
        <v>112543</v>
      </c>
      <c r="AB12" s="23"/>
      <c r="AC12" s="42">
        <v>197750</v>
      </c>
      <c r="AD12" s="42">
        <v>904117</v>
      </c>
      <c r="AE12" s="42">
        <v>497628</v>
      </c>
      <c r="AF12" s="42">
        <v>839</v>
      </c>
      <c r="AG12" s="153">
        <f t="shared" si="3"/>
        <v>1600334</v>
      </c>
      <c r="AH12" s="23">
        <v>19496</v>
      </c>
      <c r="AI12" s="146">
        <f t="shared" si="4"/>
        <v>1580838</v>
      </c>
      <c r="AJ12" s="36"/>
      <c r="AK12" s="36"/>
      <c r="AL12" s="36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customHeight="1">
      <c r="A13" s="6">
        <f t="shared" si="5"/>
        <v>10</v>
      </c>
      <c r="B13" s="6">
        <v>9564</v>
      </c>
      <c r="C13" s="28" t="s">
        <v>180</v>
      </c>
      <c r="D13" s="19"/>
      <c r="E13" s="199">
        <v>36487</v>
      </c>
      <c r="F13" s="199"/>
      <c r="G13" s="199">
        <v>72</v>
      </c>
      <c r="H13" s="199"/>
      <c r="I13" s="199">
        <v>3000</v>
      </c>
      <c r="J13" s="199"/>
      <c r="K13" s="199">
        <v>10143</v>
      </c>
      <c r="L13" s="199">
        <v>15331</v>
      </c>
      <c r="M13" s="199">
        <v>3071</v>
      </c>
      <c r="N13" s="199">
        <v>7505</v>
      </c>
      <c r="O13" s="197">
        <f t="shared" si="0"/>
        <v>75609</v>
      </c>
      <c r="P13" s="29"/>
      <c r="Q13" s="42">
        <v>25339</v>
      </c>
      <c r="R13" s="42">
        <v>7820</v>
      </c>
      <c r="S13" s="42">
        <v>2262</v>
      </c>
      <c r="T13" s="42">
        <v>18607</v>
      </c>
      <c r="U13" s="42">
        <v>6146</v>
      </c>
      <c r="V13" s="42">
        <v>5210</v>
      </c>
      <c r="W13" s="42">
        <v>2911</v>
      </c>
      <c r="X13" s="42"/>
      <c r="Y13" s="42">
        <v>3800</v>
      </c>
      <c r="Z13" s="197">
        <f t="shared" si="1"/>
        <v>72095</v>
      </c>
      <c r="AA13" s="89">
        <f t="shared" si="2"/>
        <v>3514</v>
      </c>
      <c r="AB13" s="23"/>
      <c r="AC13" s="42">
        <v>978000</v>
      </c>
      <c r="AD13" s="42">
        <v>111644</v>
      </c>
      <c r="AE13" s="42">
        <v>310354</v>
      </c>
      <c r="AF13" s="42"/>
      <c r="AG13" s="153">
        <f t="shared" si="3"/>
        <v>1399998</v>
      </c>
      <c r="AH13" s="23">
        <v>3368</v>
      </c>
      <c r="AI13" s="146">
        <f t="shared" si="4"/>
        <v>1396630</v>
      </c>
      <c r="AJ13" s="36"/>
      <c r="AK13" s="36"/>
      <c r="AL13" s="36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6">
        <f t="shared" si="5"/>
        <v>11</v>
      </c>
      <c r="B14" s="6">
        <v>9568</v>
      </c>
      <c r="C14" s="28" t="s">
        <v>181</v>
      </c>
      <c r="D14" s="19"/>
      <c r="E14" s="199">
        <v>146487</v>
      </c>
      <c r="F14" s="199"/>
      <c r="G14" s="199"/>
      <c r="H14" s="199"/>
      <c r="I14" s="199"/>
      <c r="J14" s="199"/>
      <c r="K14" s="199">
        <v>4008</v>
      </c>
      <c r="L14" s="199">
        <v>84</v>
      </c>
      <c r="M14" s="199">
        <v>1427</v>
      </c>
      <c r="N14" s="199"/>
      <c r="O14" s="197">
        <f t="shared" si="0"/>
        <v>152006</v>
      </c>
      <c r="P14" s="29"/>
      <c r="Q14" s="42">
        <v>51736</v>
      </c>
      <c r="R14" s="42"/>
      <c r="S14" s="42">
        <v>50949</v>
      </c>
      <c r="T14" s="42">
        <v>24373</v>
      </c>
      <c r="U14" s="42">
        <v>7748</v>
      </c>
      <c r="V14" s="42">
        <v>13435</v>
      </c>
      <c r="W14" s="42"/>
      <c r="X14" s="42"/>
      <c r="Y14" s="42">
        <v>1989</v>
      </c>
      <c r="Z14" s="197">
        <f t="shared" si="1"/>
        <v>150230</v>
      </c>
      <c r="AA14" s="89">
        <f t="shared" si="2"/>
        <v>1776</v>
      </c>
      <c r="AB14" s="23"/>
      <c r="AC14" s="42"/>
      <c r="AD14" s="42"/>
      <c r="AE14" s="42">
        <v>19789</v>
      </c>
      <c r="AF14" s="42"/>
      <c r="AG14" s="153">
        <f t="shared" si="3"/>
        <v>19789</v>
      </c>
      <c r="AH14" s="23">
        <v>3473</v>
      </c>
      <c r="AI14" s="146">
        <f t="shared" si="4"/>
        <v>16316</v>
      </c>
      <c r="AJ14" s="36"/>
      <c r="AK14" s="36"/>
      <c r="AL14" s="36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>
      <c r="A15" s="6">
        <f t="shared" si="5"/>
        <v>12</v>
      </c>
      <c r="B15" s="6">
        <v>9569</v>
      </c>
      <c r="C15" s="28" t="s">
        <v>182</v>
      </c>
      <c r="D15" s="19"/>
      <c r="E15" s="199">
        <v>48481</v>
      </c>
      <c r="F15" s="199">
        <v>204</v>
      </c>
      <c r="G15" s="199"/>
      <c r="H15" s="199"/>
      <c r="I15" s="199">
        <v>1638</v>
      </c>
      <c r="J15" s="199"/>
      <c r="K15" s="199">
        <v>21777</v>
      </c>
      <c r="L15" s="199">
        <v>5777</v>
      </c>
      <c r="M15" s="199">
        <v>65</v>
      </c>
      <c r="N15" s="199"/>
      <c r="O15" s="197">
        <f t="shared" si="0"/>
        <v>77942</v>
      </c>
      <c r="P15" s="29"/>
      <c r="Q15" s="42">
        <v>5450</v>
      </c>
      <c r="R15" s="42"/>
      <c r="S15" s="42">
        <v>6869</v>
      </c>
      <c r="T15" s="42">
        <v>20914</v>
      </c>
      <c r="U15" s="42">
        <v>8770</v>
      </c>
      <c r="V15" s="42">
        <v>6994</v>
      </c>
      <c r="W15" s="42">
        <v>500</v>
      </c>
      <c r="X15" s="42"/>
      <c r="Y15" s="42"/>
      <c r="Z15" s="197">
        <f t="shared" si="1"/>
        <v>49497</v>
      </c>
      <c r="AA15" s="89">
        <f t="shared" si="2"/>
        <v>28445</v>
      </c>
      <c r="AB15" s="23"/>
      <c r="AC15" s="42">
        <v>675000</v>
      </c>
      <c r="AD15" s="42">
        <v>100000</v>
      </c>
      <c r="AE15" s="42"/>
      <c r="AF15" s="42">
        <v>145639</v>
      </c>
      <c r="AG15" s="153">
        <f t="shared" si="3"/>
        <v>920639</v>
      </c>
      <c r="AH15" s="23"/>
      <c r="AI15" s="146">
        <f t="shared" si="4"/>
        <v>920639</v>
      </c>
      <c r="AJ15" s="36"/>
      <c r="AK15" s="36"/>
      <c r="AL15" s="36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38" s="31" customFormat="1" ht="15.75" customHeight="1">
      <c r="A16" s="6">
        <v>13</v>
      </c>
      <c r="B16" s="32">
        <v>9570</v>
      </c>
      <c r="C16" s="45" t="s">
        <v>183</v>
      </c>
      <c r="D16" s="19"/>
      <c r="E16" s="199">
        <v>64619</v>
      </c>
      <c r="F16" s="199">
        <v>2824</v>
      </c>
      <c r="G16" s="199"/>
      <c r="H16" s="199"/>
      <c r="I16" s="199">
        <v>500</v>
      </c>
      <c r="J16" s="199">
        <v>2500</v>
      </c>
      <c r="K16" s="199">
        <v>101697</v>
      </c>
      <c r="L16" s="199">
        <v>19230</v>
      </c>
      <c r="M16" s="199">
        <v>138</v>
      </c>
      <c r="N16" s="199"/>
      <c r="O16" s="197">
        <f t="shared" si="0"/>
        <v>191508</v>
      </c>
      <c r="P16" s="29"/>
      <c r="Q16" s="42">
        <v>66951</v>
      </c>
      <c r="R16" s="42">
        <v>2143</v>
      </c>
      <c r="S16" s="42">
        <v>33620</v>
      </c>
      <c r="T16" s="42">
        <v>52743</v>
      </c>
      <c r="U16" s="42">
        <v>21893</v>
      </c>
      <c r="V16" s="42">
        <v>9160</v>
      </c>
      <c r="W16" s="42">
        <v>3279</v>
      </c>
      <c r="X16" s="42">
        <v>311539</v>
      </c>
      <c r="Y16" s="42">
        <v>53283</v>
      </c>
      <c r="Z16" s="197">
        <f t="shared" si="1"/>
        <v>554611</v>
      </c>
      <c r="AA16" s="89">
        <f t="shared" si="2"/>
        <v>-363103</v>
      </c>
      <c r="AB16" s="23"/>
      <c r="AC16" s="42">
        <v>2209490</v>
      </c>
      <c r="AD16" s="42">
        <v>495992</v>
      </c>
      <c r="AE16" s="42">
        <v>2606614</v>
      </c>
      <c r="AF16" s="42">
        <v>3359</v>
      </c>
      <c r="AG16" s="153">
        <f t="shared" si="3"/>
        <v>5315455</v>
      </c>
      <c r="AH16" s="23">
        <v>7460</v>
      </c>
      <c r="AI16" s="146">
        <f t="shared" si="4"/>
        <v>5307995</v>
      </c>
      <c r="AJ16" s="36"/>
      <c r="AK16" s="36"/>
      <c r="AL16" s="36"/>
    </row>
    <row r="17" spans="1:38" s="54" customFormat="1" ht="15.75" customHeight="1">
      <c r="A17" s="6">
        <v>14</v>
      </c>
      <c r="B17" s="50">
        <v>14406</v>
      </c>
      <c r="C17" s="51" t="s">
        <v>184</v>
      </c>
      <c r="D17" s="19"/>
      <c r="E17" s="199">
        <v>19751</v>
      </c>
      <c r="F17" s="199"/>
      <c r="G17" s="199"/>
      <c r="H17" s="199"/>
      <c r="I17" s="199"/>
      <c r="J17" s="199"/>
      <c r="K17" s="199">
        <v>9600</v>
      </c>
      <c r="L17" s="199">
        <v>2030</v>
      </c>
      <c r="M17" s="199">
        <v>8285</v>
      </c>
      <c r="N17" s="199">
        <v>5785</v>
      </c>
      <c r="O17" s="197">
        <f t="shared" si="0"/>
        <v>45451</v>
      </c>
      <c r="P17" s="29"/>
      <c r="Q17" s="42">
        <v>28796</v>
      </c>
      <c r="R17" s="42"/>
      <c r="S17" s="42"/>
      <c r="T17" s="42">
        <v>18702</v>
      </c>
      <c r="U17" s="42"/>
      <c r="V17" s="42">
        <v>2876</v>
      </c>
      <c r="W17" s="42"/>
      <c r="X17" s="42"/>
      <c r="Y17" s="42">
        <v>12175</v>
      </c>
      <c r="Z17" s="197">
        <f t="shared" si="1"/>
        <v>62549</v>
      </c>
      <c r="AA17" s="89">
        <f t="shared" si="2"/>
        <v>-17098</v>
      </c>
      <c r="AB17" s="23"/>
      <c r="AC17" s="42">
        <v>561668</v>
      </c>
      <c r="AD17" s="42">
        <v>9845</v>
      </c>
      <c r="AE17" s="42">
        <v>53522</v>
      </c>
      <c r="AF17" s="42"/>
      <c r="AG17" s="153">
        <f t="shared" si="3"/>
        <v>625035</v>
      </c>
      <c r="AH17" s="23"/>
      <c r="AI17" s="146">
        <f t="shared" si="4"/>
        <v>625035</v>
      </c>
      <c r="AJ17" s="52"/>
      <c r="AK17" s="53"/>
      <c r="AL17" s="53"/>
    </row>
    <row r="18" spans="3:38" ht="15.75" customHeight="1">
      <c r="C18" s="134" t="s">
        <v>370</v>
      </c>
      <c r="E18" s="226">
        <f>SUM(E4:E17)</f>
        <v>1161278</v>
      </c>
      <c r="F18" s="226">
        <f>SUM(F4:F17)</f>
        <v>18775</v>
      </c>
      <c r="G18" s="226">
        <f>SUM(G4:G17)</f>
        <v>135617</v>
      </c>
      <c r="H18" s="226">
        <f>SUM(H4:H17)</f>
        <v>46563</v>
      </c>
      <c r="I18" s="226">
        <f>SUM(I4:I17)</f>
        <v>50245</v>
      </c>
      <c r="J18" s="226">
        <f>SUM(J4:J17)</f>
        <v>253500</v>
      </c>
      <c r="K18" s="226">
        <f>SUM(K4:K17)</f>
        <v>244011</v>
      </c>
      <c r="L18" s="226">
        <f>SUM(L4:L17)</f>
        <v>187159</v>
      </c>
      <c r="M18" s="226">
        <f>SUM(M4:M17)</f>
        <v>49366</v>
      </c>
      <c r="N18" s="226">
        <f>SUM(N4:N17)</f>
        <v>35987</v>
      </c>
      <c r="O18" s="231">
        <f>SUM(O4:O17)</f>
        <v>2182501</v>
      </c>
      <c r="P18" s="228"/>
      <c r="Q18" s="226">
        <f>SUM(Q4:Q17)</f>
        <v>513052</v>
      </c>
      <c r="R18" s="229">
        <f>SUM(R4:R17)</f>
        <v>51262</v>
      </c>
      <c r="S18" s="229">
        <f>SUM(S4:S17)</f>
        <v>317236</v>
      </c>
      <c r="T18" s="229">
        <f>SUM(T4:T17)</f>
        <v>399144</v>
      </c>
      <c r="U18" s="229">
        <f>SUM(U4:U17)</f>
        <v>270384</v>
      </c>
      <c r="V18" s="229">
        <f>SUM(V4:V17)</f>
        <v>127434</v>
      </c>
      <c r="W18" s="229">
        <f>SUM(W4:W17)</f>
        <v>187627</v>
      </c>
      <c r="X18" s="229">
        <f>SUM(X4:X17)</f>
        <v>229289</v>
      </c>
      <c r="Y18" s="229">
        <f>SUM(Y4:Y17)</f>
        <v>124038</v>
      </c>
      <c r="Z18" s="230">
        <f>SUM(Z4:Z17)</f>
        <v>2219466</v>
      </c>
      <c r="AA18" s="231">
        <f t="shared" si="2"/>
        <v>-36965</v>
      </c>
      <c r="AB18" s="96"/>
      <c r="AC18" s="226">
        <f>SUM(AC4:AC17)</f>
        <v>16045683</v>
      </c>
      <c r="AD18" s="229">
        <f>SUM(AD4:AD17)</f>
        <v>2035887</v>
      </c>
      <c r="AE18" s="229">
        <f>SUM(AE4:AE17)</f>
        <v>5916404</v>
      </c>
      <c r="AF18" s="229">
        <f>SUM(AF4:AF17)</f>
        <v>154115</v>
      </c>
      <c r="AG18" s="230">
        <f>SUM(AG4:AG17)</f>
        <v>24152089</v>
      </c>
      <c r="AH18" s="229">
        <f>SUM(AH4:AH17)</f>
        <v>227607</v>
      </c>
      <c r="AI18" s="231">
        <f t="shared" si="4"/>
        <v>23924482</v>
      </c>
      <c r="AJ18" s="36"/>
      <c r="AK18" s="36"/>
      <c r="AL18" s="36"/>
    </row>
    <row r="19" spans="3:38" ht="15.75" customHeight="1">
      <c r="C19" s="225" t="s">
        <v>371</v>
      </c>
      <c r="E19" s="274">
        <v>1129984</v>
      </c>
      <c r="F19" s="228">
        <v>22629</v>
      </c>
      <c r="G19" s="228">
        <v>152050</v>
      </c>
      <c r="H19" s="228">
        <v>64142</v>
      </c>
      <c r="I19" s="228">
        <v>70717</v>
      </c>
      <c r="J19" s="228">
        <v>251511</v>
      </c>
      <c r="K19" s="228">
        <v>245843</v>
      </c>
      <c r="L19" s="228">
        <v>160058</v>
      </c>
      <c r="M19" s="228">
        <v>60837</v>
      </c>
      <c r="N19" s="228">
        <v>33789</v>
      </c>
      <c r="O19" s="275">
        <v>2191560</v>
      </c>
      <c r="P19" s="228"/>
      <c r="Q19" s="274">
        <v>583202</v>
      </c>
      <c r="R19" s="228">
        <v>86931</v>
      </c>
      <c r="S19" s="228">
        <v>252591</v>
      </c>
      <c r="T19" s="228">
        <v>257285</v>
      </c>
      <c r="U19" s="228">
        <v>306635</v>
      </c>
      <c r="V19" s="228">
        <v>125061</v>
      </c>
      <c r="W19" s="228">
        <v>248368</v>
      </c>
      <c r="X19" s="228">
        <v>0</v>
      </c>
      <c r="Y19" s="228">
        <v>37180</v>
      </c>
      <c r="Z19" s="268">
        <v>1897253</v>
      </c>
      <c r="AA19" s="275">
        <v>294307</v>
      </c>
      <c r="AB19" s="96"/>
      <c r="AC19" s="274">
        <v>13914214</v>
      </c>
      <c r="AD19" s="228">
        <v>1304265</v>
      </c>
      <c r="AE19" s="228">
        <v>5852645</v>
      </c>
      <c r="AF19" s="228">
        <v>9058</v>
      </c>
      <c r="AG19" s="268">
        <v>21080182</v>
      </c>
      <c r="AH19" s="228">
        <v>549647</v>
      </c>
      <c r="AI19" s="275">
        <v>20530535</v>
      </c>
      <c r="AJ19" s="36"/>
      <c r="AK19" s="36"/>
      <c r="AL19" s="36"/>
    </row>
    <row r="20" spans="3:38" ht="15.75" customHeight="1">
      <c r="C20" s="72" t="s">
        <v>331</v>
      </c>
      <c r="E20" s="276">
        <f>+E18/E19</f>
        <v>1.0276941974399638</v>
      </c>
      <c r="F20" s="277">
        <f>+F18/F19</f>
        <v>0.829687569048566</v>
      </c>
      <c r="G20" s="277">
        <f>+G18/G19</f>
        <v>0.8919237093061493</v>
      </c>
      <c r="H20" s="277">
        <f>+H18/H19</f>
        <v>0.7259362040472701</v>
      </c>
      <c r="I20" s="277">
        <f>+I18/I19</f>
        <v>0.7105080815079825</v>
      </c>
      <c r="J20" s="277">
        <f>+J18/J19</f>
        <v>1.0079082028221429</v>
      </c>
      <c r="K20" s="277">
        <f>+K18/K19</f>
        <v>0.9925480896344415</v>
      </c>
      <c r="L20" s="277">
        <f>+L18/L19</f>
        <v>1.1693198715465645</v>
      </c>
      <c r="M20" s="277">
        <f>+M18/M19</f>
        <v>0.8114469812778408</v>
      </c>
      <c r="N20" s="277">
        <f>+N18/N19</f>
        <v>1.0650507561632483</v>
      </c>
      <c r="O20" s="278">
        <f>+O18/O19</f>
        <v>0.9958664147912902</v>
      </c>
      <c r="P20" s="23"/>
      <c r="Q20" s="276">
        <f>+Q18/Q19</f>
        <v>0.8797157760089986</v>
      </c>
      <c r="R20" s="277">
        <f>+R18/R19</f>
        <v>0.5896860728623851</v>
      </c>
      <c r="S20" s="277">
        <f>+S18/S19</f>
        <v>1.2559275666987344</v>
      </c>
      <c r="T20" s="277">
        <f>+T18/T19</f>
        <v>1.5513691043006783</v>
      </c>
      <c r="U20" s="277">
        <f>+U18/U19</f>
        <v>0.8817780096857828</v>
      </c>
      <c r="V20" s="277">
        <f>+V18/V19</f>
        <v>1.0189747403267206</v>
      </c>
      <c r="W20" s="277">
        <f>+W18/W19</f>
        <v>0.7554395091155061</v>
      </c>
      <c r="X20" s="277"/>
      <c r="Y20" s="277">
        <f>+Y18/Y19</f>
        <v>3.3361484669176975</v>
      </c>
      <c r="Z20" s="279">
        <f>+Z18/Z19</f>
        <v>1.1698313298226435</v>
      </c>
      <c r="AA20" s="278">
        <f>+AA18/AA19</f>
        <v>-0.12560013863074954</v>
      </c>
      <c r="AB20" s="80"/>
      <c r="AC20" s="276">
        <f>+AC18/AC19</f>
        <v>1.153186446607764</v>
      </c>
      <c r="AD20" s="277">
        <f>+AD18/AD19</f>
        <v>1.5609458200595738</v>
      </c>
      <c r="AE20" s="277">
        <f>+AE18/AE19</f>
        <v>1.0108940487591507</v>
      </c>
      <c r="AF20" s="277">
        <f>+AF18/AF19</f>
        <v>17.014241554427027</v>
      </c>
      <c r="AG20" s="279">
        <f>+AG18/AG19</f>
        <v>1.1457248803639362</v>
      </c>
      <c r="AH20" s="277">
        <f>+AH18/AH19</f>
        <v>0.41409668387164855</v>
      </c>
      <c r="AI20" s="278">
        <f>+AI18/AI19</f>
        <v>1.1653121557718784</v>
      </c>
      <c r="AJ20" s="36"/>
      <c r="AK20" s="36"/>
      <c r="AL20" s="36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</sheetData>
  <sheetProtection selectLockedCells="1" selectUnlockedCells="1"/>
  <mergeCells count="6">
    <mergeCell ref="A1:C1"/>
    <mergeCell ref="E1:Z1"/>
    <mergeCell ref="A2:C2"/>
    <mergeCell ref="E2:O2"/>
    <mergeCell ref="Q2:Z2"/>
    <mergeCell ref="AC2:AI2"/>
  </mergeCells>
  <printOptions/>
  <pageMargins left="0.1701388888888889" right="0.1798611111111111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hazels</dc:creator>
  <cp:keywords/>
  <dc:description/>
  <cp:lastModifiedBy>Brendan Sweeney</cp:lastModifiedBy>
  <cp:lastPrinted>2013-06-17T10:18:03Z</cp:lastPrinted>
  <dcterms:created xsi:type="dcterms:W3CDTF">2004-05-16T07:22:14Z</dcterms:created>
  <dcterms:modified xsi:type="dcterms:W3CDTF">2014-06-22T15:14:08Z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PCANZ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